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ink/ink1.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sahall\Documents\Website Documents\"/>
    </mc:Choice>
  </mc:AlternateContent>
  <bookViews>
    <workbookView xWindow="150" yWindow="210" windowWidth="17490" windowHeight="11010"/>
  </bookViews>
  <sheets>
    <sheet name="Travel Request Worksheet" sheetId="4" r:id="rId1"/>
    <sheet name="Travel Reimbursement " sheetId="5" state="hidden" r:id="rId2"/>
    <sheet name="Mileage" sheetId="9" state="hidden" r:id="rId3"/>
    <sheet name="Meals" sheetId="8" state="hidden" r:id="rId4"/>
    <sheet name="Required Signatures" sheetId="6" state="hidden" r:id="rId5"/>
    <sheet name="Transportation" sheetId="10" state="hidden" r:id="rId6"/>
    <sheet name="Trip Worksheet" sheetId="3" state="hidden" r:id="rId7"/>
  </sheets>
  <definedNames>
    <definedName name="_xlnm.Print_Area" localSheetId="0">'Travel Request Worksheet'!$A$1:$H$45</definedName>
  </definedNames>
  <calcPr calcId="162913"/>
</workbook>
</file>

<file path=xl/calcChain.xml><?xml version="1.0" encoding="utf-8"?>
<calcChain xmlns="http://schemas.openxmlformats.org/spreadsheetml/2006/main">
  <c r="D23" i="4" l="1"/>
  <c r="D22" i="4"/>
  <c r="D21" i="4"/>
  <c r="D20" i="4"/>
  <c r="H13" i="4" l="1"/>
  <c r="H12" i="4"/>
  <c r="H17" i="4" l="1"/>
  <c r="H18" i="4" l="1"/>
  <c r="K16" i="5"/>
  <c r="G13" i="5"/>
  <c r="G14" i="5"/>
  <c r="G136" i="5" s="1"/>
  <c r="G15" i="5"/>
  <c r="G137" i="5" s="1"/>
  <c r="G16" i="5"/>
  <c r="G138" i="5" s="1"/>
  <c r="G17" i="5"/>
  <c r="G139" i="5" s="1"/>
  <c r="O13" i="5"/>
  <c r="O14" i="5"/>
  <c r="B13" i="5"/>
  <c r="D14" i="5"/>
  <c r="G115" i="5"/>
  <c r="G109" i="5"/>
  <c r="G103" i="5"/>
  <c r="G97" i="5"/>
  <c r="G91" i="5"/>
  <c r="G85" i="5"/>
  <c r="G79" i="5"/>
  <c r="G73" i="5"/>
  <c r="G37" i="5"/>
  <c r="G31" i="5"/>
  <c r="G25" i="5"/>
  <c r="G19" i="5"/>
  <c r="C9" i="3"/>
  <c r="C8" i="3"/>
  <c r="C6" i="3"/>
  <c r="C5" i="3"/>
  <c r="C4" i="3"/>
  <c r="C3" i="3"/>
  <c r="C2" i="3"/>
  <c r="C1" i="3"/>
  <c r="B16" i="8"/>
  <c r="B17" i="5"/>
  <c r="C16" i="8"/>
  <c r="G62" i="5"/>
  <c r="I156" i="5" s="1"/>
  <c r="G61" i="5"/>
  <c r="I155" i="5" s="1"/>
  <c r="K120" i="5"/>
  <c r="K42" i="5"/>
  <c r="K121" i="5"/>
  <c r="O120" i="5"/>
  <c r="C6" i="5"/>
  <c r="H6" i="5"/>
  <c r="B4" i="5"/>
  <c r="B67" i="5" s="1"/>
  <c r="G7" i="5"/>
  <c r="G69" i="5" s="1"/>
  <c r="D7" i="5"/>
  <c r="D69" i="5" s="1"/>
  <c r="A123" i="5"/>
  <c r="A180" i="5" s="1"/>
  <c r="I158" i="5"/>
  <c r="D158" i="5"/>
  <c r="I157" i="5"/>
  <c r="D157" i="5"/>
  <c r="D156" i="5"/>
  <c r="G150" i="5"/>
  <c r="N146" i="5"/>
  <c r="K146" i="5"/>
  <c r="N145" i="5"/>
  <c r="K145" i="5"/>
  <c r="N141" i="5"/>
  <c r="N142" i="5"/>
  <c r="N143" i="5"/>
  <c r="K141" i="5"/>
  <c r="K142" i="5"/>
  <c r="K143" i="5"/>
  <c r="G141" i="5"/>
  <c r="G142" i="5"/>
  <c r="G143" i="5"/>
  <c r="N135" i="5"/>
  <c r="N136" i="5"/>
  <c r="N137" i="5"/>
  <c r="N138" i="5"/>
  <c r="N139" i="5"/>
  <c r="K135" i="5"/>
  <c r="K136" i="5"/>
  <c r="K137" i="5"/>
  <c r="K138" i="5"/>
  <c r="K139" i="5"/>
  <c r="D125" i="5"/>
  <c r="L69" i="5"/>
  <c r="M68" i="5"/>
  <c r="C68" i="5"/>
  <c r="M67" i="5"/>
  <c r="H67" i="5"/>
  <c r="E14" i="3"/>
  <c r="E15" i="3" s="1"/>
  <c r="G144" i="5" l="1"/>
  <c r="G120" i="5"/>
  <c r="G42" i="5" s="1"/>
  <c r="N144" i="5"/>
  <c r="K144" i="5"/>
  <c r="K43" i="5"/>
  <c r="D124" i="5"/>
  <c r="O42" i="5"/>
  <c r="G146" i="5" s="1"/>
  <c r="G135" i="5"/>
  <c r="G140" i="5" s="1"/>
  <c r="H20" i="4"/>
  <c r="H25" i="4" s="1"/>
  <c r="G145" i="5"/>
  <c r="K140" i="5"/>
  <c r="N140" i="5"/>
  <c r="D60" i="5" l="1"/>
  <c r="I61" i="5" s="1"/>
  <c r="D155" i="5" s="1"/>
  <c r="D62" i="5" l="1"/>
  <c r="G151" i="5" s="1"/>
  <c r="D64" i="5"/>
  <c r="G152" i="5" s="1"/>
  <c r="G149" i="5"/>
</calcChain>
</file>

<file path=xl/comments1.xml><?xml version="1.0" encoding="utf-8"?>
<comments xmlns="http://schemas.openxmlformats.org/spreadsheetml/2006/main">
  <authors>
    <author>WCUUser</author>
  </authors>
  <commentList>
    <comment ref="B12" authorId="0" shapeId="0">
      <text>
        <r>
          <rPr>
            <sz val="9"/>
            <color indexed="81"/>
            <rFont val="Tahoma"/>
            <family val="2"/>
          </rPr>
          <t>First 100 miles or less is .535 cents per mile per day.  Mileage greater than 100 miles per day is reimbursed at .17 cents per mile.</t>
        </r>
      </text>
    </comment>
    <comment ref="B13" authorId="0" shapeId="0">
      <text>
        <r>
          <rPr>
            <sz val="9"/>
            <color indexed="81"/>
            <rFont val="Tahoma"/>
            <family val="2"/>
          </rPr>
          <t>First 100 miles or less is .535 cents per mile per day.  Mileage greater than 100 miles per day is reimbursed at .17 cents per mile.</t>
        </r>
      </text>
    </comment>
  </commentList>
</comments>
</file>

<file path=xl/comments2.xml><?xml version="1.0" encoding="utf-8"?>
<comments xmlns="http://schemas.openxmlformats.org/spreadsheetml/2006/main">
  <authors>
    <author>Jenny Owen</author>
  </authors>
  <commentList>
    <comment ref="G13" authorId="0" shapeId="0">
      <text>
        <r>
          <rPr>
            <sz val="8"/>
            <color indexed="81"/>
            <rFont val="Tahoma"/>
            <family val="2"/>
          </rPr>
          <t>Mileage is $.33 per  
(271420)</t>
        </r>
      </text>
    </comment>
    <comment ref="K13" authorId="0" shapeId="0">
      <text>
        <r>
          <rPr>
            <sz val="8"/>
            <color indexed="81"/>
            <rFont val="Tahoma"/>
            <family val="2"/>
          </rPr>
          <t>$7.50</t>
        </r>
      </text>
    </comment>
    <comment ref="K14" authorId="0" shapeId="0">
      <text>
        <r>
          <rPr>
            <sz val="8"/>
            <color indexed="81"/>
            <rFont val="Tahoma"/>
            <family val="2"/>
          </rPr>
          <t>$9.75</t>
        </r>
      </text>
    </comment>
    <comment ref="K15" authorId="0" shapeId="0">
      <text>
        <r>
          <rPr>
            <sz val="8"/>
            <color indexed="81"/>
            <rFont val="Tahoma"/>
            <family val="2"/>
          </rPr>
          <t>$16.75 in-state
$19.00 out-of-state</t>
        </r>
      </text>
    </comment>
    <comment ref="K16" authorId="0" shapeId="0">
      <text>
        <r>
          <rPr>
            <sz val="8"/>
            <color indexed="81"/>
            <rFont val="Tahoma"/>
            <family val="2"/>
          </rPr>
          <t>Lodging in state: up to $63.75
Lodging out of state: up to $75.50</t>
        </r>
      </text>
    </comment>
    <comment ref="G19" authorId="0" shapeId="0">
      <text>
        <r>
          <rPr>
            <sz val="8"/>
            <color indexed="81"/>
            <rFont val="Tahoma"/>
            <family val="2"/>
          </rPr>
          <t>Mileage is $.33 per  
(271420)</t>
        </r>
      </text>
    </comment>
    <comment ref="K22" authorId="0" shapeId="0">
      <text>
        <r>
          <rPr>
            <sz val="8"/>
            <color indexed="81"/>
            <rFont val="Tahoma"/>
            <family val="2"/>
          </rPr>
          <t>Lodging in state: up to $63.75
Lodging out of state: up to $75.50</t>
        </r>
      </text>
    </comment>
    <comment ref="G25" authorId="0" shapeId="0">
      <text>
        <r>
          <rPr>
            <sz val="8"/>
            <color indexed="81"/>
            <rFont val="Tahoma"/>
            <family val="2"/>
          </rPr>
          <t>Mileage is $.33 per  
(271420)</t>
        </r>
      </text>
    </comment>
    <comment ref="G31" authorId="0" shapeId="0">
      <text>
        <r>
          <rPr>
            <sz val="8"/>
            <color indexed="81"/>
            <rFont val="Tahoma"/>
            <family val="2"/>
          </rPr>
          <t>Mileage is $.33 per  
(271420)</t>
        </r>
      </text>
    </comment>
    <comment ref="G37" authorId="0" shapeId="0">
      <text>
        <r>
          <rPr>
            <sz val="8"/>
            <color indexed="81"/>
            <rFont val="Tahoma"/>
            <family val="2"/>
          </rPr>
          <t>Mileage is $.33 per  
(271420)</t>
        </r>
      </text>
    </comment>
    <comment ref="G73" authorId="0" shapeId="0">
      <text>
        <r>
          <rPr>
            <sz val="8"/>
            <color indexed="81"/>
            <rFont val="Tahoma"/>
            <family val="2"/>
          </rPr>
          <t>Mileage is $.33 per  
(271420)</t>
        </r>
      </text>
    </comment>
    <comment ref="G79" authorId="0" shapeId="0">
      <text>
        <r>
          <rPr>
            <sz val="8"/>
            <color indexed="81"/>
            <rFont val="Tahoma"/>
            <family val="2"/>
          </rPr>
          <t>Mileage is $.33 per  
(271420)</t>
        </r>
      </text>
    </comment>
    <comment ref="G85" authorId="0" shapeId="0">
      <text>
        <r>
          <rPr>
            <sz val="8"/>
            <color indexed="81"/>
            <rFont val="Tahoma"/>
            <family val="2"/>
          </rPr>
          <t>Mileage is $.33 per  
(271420)</t>
        </r>
      </text>
    </comment>
    <comment ref="G91" authorId="0" shapeId="0">
      <text>
        <r>
          <rPr>
            <sz val="8"/>
            <color indexed="81"/>
            <rFont val="Tahoma"/>
            <family val="2"/>
          </rPr>
          <t>Mileage is $.33 per  
(271420)</t>
        </r>
      </text>
    </comment>
    <comment ref="G97" authorId="0" shapeId="0">
      <text>
        <r>
          <rPr>
            <sz val="8"/>
            <color indexed="81"/>
            <rFont val="Tahoma"/>
            <family val="2"/>
          </rPr>
          <t>Mileage is $.33 per  
(271420)</t>
        </r>
      </text>
    </comment>
    <comment ref="G103" authorId="0" shapeId="0">
      <text>
        <r>
          <rPr>
            <sz val="8"/>
            <color indexed="81"/>
            <rFont val="Tahoma"/>
            <family val="2"/>
          </rPr>
          <t>Mileage is $.33 per  
(271420)</t>
        </r>
      </text>
    </comment>
    <comment ref="G109" authorId="0" shapeId="0">
      <text>
        <r>
          <rPr>
            <sz val="8"/>
            <color indexed="81"/>
            <rFont val="Tahoma"/>
            <family val="2"/>
          </rPr>
          <t>Mileage is $.33 per  
(271420)</t>
        </r>
      </text>
    </comment>
    <comment ref="G115" authorId="0" shapeId="0">
      <text>
        <r>
          <rPr>
            <sz val="8"/>
            <color indexed="81"/>
            <rFont val="Tahoma"/>
            <family val="2"/>
          </rPr>
          <t>Mileage is $.33 per  
(271420)</t>
        </r>
      </text>
    </comment>
  </commentList>
</comments>
</file>

<file path=xl/sharedStrings.xml><?xml version="1.0" encoding="utf-8"?>
<sst xmlns="http://schemas.openxmlformats.org/spreadsheetml/2006/main" count="772" uniqueCount="444">
  <si>
    <t>No.</t>
  </si>
  <si>
    <t xml:space="preserve"> </t>
  </si>
  <si>
    <t>DUTY STATION</t>
  </si>
  <si>
    <t>TRAVEL (SHOW CITY &amp; STATE)</t>
  </si>
  <si>
    <t>TRANSPORTATION</t>
  </si>
  <si>
    <t>MEALS &amp; LODGING</t>
  </si>
  <si>
    <r>
      <t>OTHER EXPENSES</t>
    </r>
    <r>
      <rPr>
        <b/>
        <vertAlign val="superscript"/>
        <sz val="7"/>
        <rFont val="Arial"/>
        <family val="2"/>
      </rPr>
      <t>2</t>
    </r>
  </si>
  <si>
    <t>MODE</t>
  </si>
  <si>
    <t>AMOUNT</t>
  </si>
  <si>
    <t>TYPE</t>
  </si>
  <si>
    <t>EXPLANATION</t>
  </si>
  <si>
    <t xml:space="preserve">DATE: </t>
  </si>
  <si>
    <t xml:space="preserve">MILES </t>
  </si>
  <si>
    <t>PRIVATE AUTO</t>
  </si>
  <si>
    <t>BREAKFAST</t>
  </si>
  <si>
    <t>TIME OF DEPARTURE</t>
  </si>
  <si>
    <t>AIR</t>
  </si>
  <si>
    <t>LUNCH</t>
  </si>
  <si>
    <t>FROM</t>
  </si>
  <si>
    <t>TAXI</t>
  </si>
  <si>
    <t>DINNER</t>
  </si>
  <si>
    <t>TIME OF RETURN</t>
  </si>
  <si>
    <t>PARKING</t>
  </si>
  <si>
    <t>LODGING</t>
  </si>
  <si>
    <t>TO</t>
  </si>
  <si>
    <r>
      <t>OTHER</t>
    </r>
    <r>
      <rPr>
        <vertAlign val="superscript"/>
        <sz val="6"/>
        <rFont val="Arial"/>
        <family val="2"/>
      </rPr>
      <t>1</t>
    </r>
  </si>
  <si>
    <t>1. RAIL, BUS ,TOLLS, RENTALS</t>
  </si>
  <si>
    <t>TOTAL</t>
  </si>
  <si>
    <t>TOTAL MEALS</t>
  </si>
  <si>
    <t>TOTAL LODGING</t>
  </si>
  <si>
    <t>Total Expense</t>
  </si>
  <si>
    <t>Total Advance</t>
  </si>
  <si>
    <t>Account #</t>
  </si>
  <si>
    <t>Amount</t>
  </si>
  <si>
    <t>Accountable Officer's Signature</t>
  </si>
  <si>
    <t>Part 2 Travel Reimbursement (continued)</t>
  </si>
  <si>
    <t>To page 1</t>
  </si>
  <si>
    <t>Payee's Name</t>
  </si>
  <si>
    <t>Date Submitted</t>
  </si>
  <si>
    <t>Enter 1 if In-State Travel,  2 if Out Of State Travel,  3 if Out of Country Travel</t>
  </si>
  <si>
    <t>Enter 1, 2, or 3 Here</t>
  </si>
  <si>
    <t>Out</t>
  </si>
  <si>
    <t>Out OF State</t>
  </si>
  <si>
    <t>of State</t>
  </si>
  <si>
    <t>of Country</t>
  </si>
  <si>
    <t>Total Private Auto</t>
  </si>
  <si>
    <t>Total Air</t>
  </si>
  <si>
    <t>Total Taxi</t>
  </si>
  <si>
    <t xml:space="preserve">Total Parking </t>
  </si>
  <si>
    <t>Total Other</t>
  </si>
  <si>
    <t xml:space="preserve">  Total Transportation</t>
  </si>
  <si>
    <t>Total Breakfast</t>
  </si>
  <si>
    <t>Total Lunch</t>
  </si>
  <si>
    <t>Total Dinner</t>
  </si>
  <si>
    <t xml:space="preserve">  Total Meals</t>
  </si>
  <si>
    <t>Total Lodging</t>
  </si>
  <si>
    <t>Total Other Expenses</t>
  </si>
  <si>
    <t>Total Due to WCU</t>
  </si>
  <si>
    <t>Total Due to Traveler</t>
  </si>
  <si>
    <t>Amounts</t>
  </si>
  <si>
    <t>Total Charged</t>
  </si>
  <si>
    <t>Account Number</t>
  </si>
  <si>
    <t>PURPOSE OF TRIP:</t>
  </si>
  <si>
    <t>EMPLOYEE ID:</t>
  </si>
  <si>
    <t>CONTACT PERSON:</t>
  </si>
  <si>
    <t>ACCOUNT DISTRIBUTIONS</t>
  </si>
  <si>
    <t>NAME:</t>
  </si>
  <si>
    <t>DEP'T NAME &amp; CAMPUS ADDRESS</t>
  </si>
  <si>
    <t>Amount Due to Traveler</t>
  </si>
  <si>
    <t>Amount Due to WCU</t>
  </si>
  <si>
    <t>TRAVEL DATES:</t>
  </si>
  <si>
    <t>2.  BAGGAGE HANDLING , BUSINESS CALLS</t>
  </si>
  <si>
    <t>Exchange Rate if ForeignTravel:</t>
  </si>
  <si>
    <t>REIMBURSEMENT DETAILS</t>
  </si>
  <si>
    <t>SIGNATURES AND APPROVALS</t>
  </si>
  <si>
    <t>FINANCIAL INFORMATION</t>
  </si>
  <si>
    <t>Under penalties of perjury, I certify to be a true and accurate statement of the city of lodging, expenses and allowances incurred in the services of the state and that none of these expenses have been or will be reimbursed to me from any other source.</t>
  </si>
  <si>
    <t>Dean or Department Head, if required</t>
  </si>
  <si>
    <t>Vice Chancellor, if required</t>
  </si>
  <si>
    <t>Chancellor, if required</t>
  </si>
  <si>
    <t>Immediate Supervisor</t>
  </si>
  <si>
    <t>Claimant's Signature</t>
  </si>
  <si>
    <t>CONTACT PERSON AND PHONE #:</t>
  </si>
  <si>
    <t>Date</t>
  </si>
  <si>
    <t>Amount to be paid by Traveler</t>
  </si>
  <si>
    <t>Cullowhee, NC</t>
  </si>
  <si>
    <t xml:space="preserve">BDA No:  </t>
  </si>
  <si>
    <t>Name:</t>
  </si>
  <si>
    <t>Purpose of Trip:</t>
  </si>
  <si>
    <t>Transportation:</t>
  </si>
  <si>
    <t>Hotel:</t>
  </si>
  <si>
    <t>Phone:</t>
  </si>
  <si>
    <t>Type of Room:</t>
  </si>
  <si>
    <t>Spoke to:</t>
  </si>
  <si>
    <t>Confirmation No:</t>
  </si>
  <si>
    <t>Room Rate:</t>
  </si>
  <si>
    <t>Tax rate:</t>
  </si>
  <si>
    <t>with tax</t>
  </si>
  <si>
    <t>Parking:</t>
  </si>
  <si>
    <t>Check in:</t>
  </si>
  <si>
    <t>Check out:</t>
  </si>
  <si>
    <t>Cancellation Policy:</t>
  </si>
  <si>
    <t>Amenities:</t>
  </si>
  <si>
    <t>Location:</t>
  </si>
  <si>
    <t>Trip begins:</t>
  </si>
  <si>
    <t>Trip ends:</t>
  </si>
  <si>
    <t>Date of return:</t>
  </si>
  <si>
    <t>SECTION 1:  Basic Information</t>
  </si>
  <si>
    <t>Private car (yes/no)</t>
  </si>
  <si>
    <t>WESTERN CAROLINA UNIVERSITY</t>
  </si>
  <si>
    <t>TRAVEL AUTHORIZATION AND REIMBURSEMENT FORM</t>
  </si>
  <si>
    <t>(Not to be used for Independent Contractors or their employees)</t>
  </si>
  <si>
    <t>BEGIN</t>
  </si>
  <si>
    <t>END</t>
  </si>
  <si>
    <t>By signing above I certify that all required approvals were obtained in accordance with the University Travel Policy.</t>
  </si>
  <si>
    <t>Send all pages of this form with required receipts to the Controller's Office</t>
  </si>
  <si>
    <t>Totals automatically carry to page 1</t>
  </si>
  <si>
    <t>Travel</t>
  </si>
  <si>
    <t>In-State</t>
  </si>
  <si>
    <t>Registration Fee</t>
  </si>
  <si>
    <t>A.</t>
  </si>
  <si>
    <t>Trip Authorizations</t>
  </si>
  <si>
    <t>Before travel may begin, travel on University business must be approved by the traveler’s immediate supervisor, the accountable officer for the budget to be charged, and others as indicated in the following table.</t>
  </si>
  <si>
    <r>
      <t xml:space="preserve">Accountable Officer </t>
    </r>
    <r>
      <rPr>
        <b/>
        <u/>
        <sz val="9.5"/>
        <rFont val="Times New Roman"/>
        <family val="1"/>
      </rPr>
      <t>and</t>
    </r>
    <r>
      <rPr>
        <b/>
        <sz val="9.5"/>
        <rFont val="Times New Roman"/>
        <family val="1"/>
      </rPr>
      <t xml:space="preserve"> Immediate Supervisor</t>
    </r>
  </si>
  <si>
    <t>Admin. Next in Line/Dean</t>
  </si>
  <si>
    <t>Vice</t>
  </si>
  <si>
    <t>Traveler</t>
  </si>
  <si>
    <t>Chancellor</t>
  </si>
  <si>
    <t>Vicinity, no excess</t>
  </si>
  <si>
    <t>X</t>
  </si>
  <si>
    <t>In-state/Out-of-state, no excess</t>
  </si>
  <si>
    <r>
      <t>*</t>
    </r>
    <r>
      <rPr>
        <sz val="10"/>
        <rFont val="Times New Roman"/>
        <family val="1"/>
      </rPr>
      <t xml:space="preserve"> In-state/Out-of-state, excess </t>
    </r>
  </si>
  <si>
    <r>
      <t xml:space="preserve"> </t>
    </r>
    <r>
      <rPr>
        <u/>
        <sz val="10"/>
        <rFont val="Courier New"/>
        <family val="3"/>
      </rPr>
      <t>&lt;</t>
    </r>
    <r>
      <rPr>
        <sz val="10"/>
        <rFont val="Courier New"/>
        <family val="3"/>
      </rPr>
      <t xml:space="preserve"> </t>
    </r>
    <r>
      <rPr>
        <sz val="10"/>
        <rFont val="Times New Roman"/>
        <family val="1"/>
      </rPr>
      <t>200% of standard lodging rate</t>
    </r>
  </si>
  <si>
    <t xml:space="preserve">In-state/Out-of-state, excess </t>
  </si>
  <si>
    <t>&gt; 200% of standard lodging rate</t>
  </si>
  <si>
    <t>Expenses for attendants of handicapped employees</t>
  </si>
  <si>
    <t>Travel Agent Fees &gt; $100</t>
  </si>
  <si>
    <t>Use of privately owned or chartered aircraft</t>
  </si>
  <si>
    <t>Out-of-country</t>
  </si>
  <si>
    <t>l</t>
  </si>
  <si>
    <r>
      <t xml:space="preserve">In-state and out-of-state travel with excess </t>
    </r>
    <r>
      <rPr>
        <u/>
        <sz val="11"/>
        <rFont val="Times New Roman"/>
        <family val="1"/>
      </rPr>
      <t>&lt;</t>
    </r>
    <r>
      <rPr>
        <sz val="11"/>
        <rFont val="Times New Roman"/>
        <family val="1"/>
      </rPr>
      <t xml:space="preserve"> 200% of standard lodging rate must be approved two steps above traveler or Vice Chancellor, whichever is less.</t>
    </r>
  </si>
  <si>
    <r>
      <t>B.</t>
    </r>
    <r>
      <rPr>
        <b/>
        <sz val="7"/>
        <rFont val="Times New Roman"/>
        <family val="1"/>
      </rPr>
      <t xml:space="preserve">       </t>
    </r>
    <r>
      <rPr>
        <b/>
        <sz val="12"/>
        <rFont val="Times New Roman"/>
        <family val="1"/>
      </rPr>
      <t>Subsistence Rates – Meals and Lodging</t>
    </r>
  </si>
  <si>
    <r>
      <t>1.</t>
    </r>
    <r>
      <rPr>
        <b/>
        <sz val="7"/>
        <rFont val="Times New Roman"/>
        <family val="1"/>
      </rPr>
      <t xml:space="preserve">         </t>
    </r>
    <r>
      <rPr>
        <b/>
        <sz val="11"/>
        <rFont val="Times New Roman"/>
        <family val="1"/>
      </rPr>
      <t>In-State and Out-of-State Travel</t>
    </r>
  </si>
  <si>
    <r>
      <t xml:space="preserve">The maximum allowable statutory rate (G.S. 138-6) for meals and lodging is </t>
    </r>
    <r>
      <rPr>
        <b/>
        <sz val="11"/>
        <rFont val="Times New Roman"/>
        <family val="1"/>
      </rPr>
      <t>$87.75</t>
    </r>
    <r>
      <rPr>
        <sz val="11"/>
        <rFont val="Times New Roman"/>
        <family val="1"/>
      </rPr>
      <t xml:space="preserve"> for in-state travel and </t>
    </r>
    <r>
      <rPr>
        <b/>
        <sz val="11"/>
        <rFont val="Times New Roman"/>
        <family val="1"/>
      </rPr>
      <t>$100.50</t>
    </r>
    <r>
      <rPr>
        <sz val="11"/>
        <rFont val="Times New Roman"/>
        <family val="1"/>
      </rPr>
      <t xml:space="preserve"> for out-of-state travel.  The payment of sales tax, lodging tax, local tax, or service fees applied to the cost of lodging is allowed in addition to the lodging rate and is to be paid as a lodging expense</t>
    </r>
    <r>
      <rPr>
        <b/>
        <sz val="11"/>
        <rFont val="Times New Roman"/>
        <family val="1"/>
      </rPr>
      <t xml:space="preserve">.  </t>
    </r>
  </si>
  <si>
    <t>The following schedule of allowances shall be used for reporting allowable subsistence expenses incurred while traveling on official state business:</t>
  </si>
  <si>
    <t>In State</t>
  </si>
  <si>
    <t>Out-of-State</t>
  </si>
  <si>
    <t>Breakfast</t>
  </si>
  <si>
    <t>Lunch</t>
  </si>
  <si>
    <t>Dinner</t>
  </si>
  <si>
    <t>Lodging (actual up to)</t>
  </si>
  <si>
    <t>Total</t>
  </si>
  <si>
    <r>
      <t xml:space="preserve">A state employee in overnight travel status on official state business may be reimbursed for meals </t>
    </r>
    <r>
      <rPr>
        <u/>
        <sz val="11"/>
        <rFont val="Times New Roman"/>
        <family val="1"/>
      </rPr>
      <t>including</t>
    </r>
    <r>
      <rPr>
        <sz val="11"/>
        <rFont val="Times New Roman"/>
        <family val="1"/>
      </rPr>
      <t xml:space="preserve"> </t>
    </r>
    <r>
      <rPr>
        <u/>
        <sz val="11"/>
        <rFont val="Times New Roman"/>
        <family val="1"/>
      </rPr>
      <t>lunch</t>
    </r>
    <r>
      <rPr>
        <sz val="11"/>
        <rFont val="Times New Roman"/>
        <family val="1"/>
      </rPr>
      <t>.  The travel must involve a travel destination located at least 35 miles from the employee’s regularly assigned duty station (vicinity) or home, whichever is less</t>
    </r>
    <r>
      <rPr>
        <b/>
        <sz val="11"/>
        <rFont val="Times New Roman"/>
        <family val="1"/>
      </rPr>
      <t>.</t>
    </r>
  </si>
  <si>
    <r>
      <t xml:space="preserve">A state employee in overnight travel status may be reimbursed for meals for </t>
    </r>
    <r>
      <rPr>
        <u/>
        <sz val="11"/>
        <rFont val="Times New Roman"/>
        <family val="1"/>
      </rPr>
      <t>partial days</t>
    </r>
    <r>
      <rPr>
        <sz val="11"/>
        <rFont val="Times New Roman"/>
        <family val="1"/>
      </rPr>
      <t xml:space="preserve"> of travel when the partial day is the day of departure or the day of return.  To be eligible the following criteria must be met:</t>
    </r>
  </si>
  <si>
    <r>
      <t>·</t>
    </r>
    <r>
      <rPr>
        <sz val="7"/>
        <rFont val="Times New Roman"/>
        <family val="1"/>
      </rPr>
      <t xml:space="preserve">         </t>
    </r>
    <r>
      <rPr>
        <sz val="11"/>
        <rFont val="Times New Roman"/>
        <family val="1"/>
      </rPr>
      <t>Breakfast -</t>
    </r>
  </si>
  <si>
    <r>
      <t xml:space="preserve">Depart duty station prior to 6:00 A.M. </t>
    </r>
    <r>
      <rPr>
        <i/>
        <u/>
        <sz val="11"/>
        <rFont val="Times New Roman"/>
        <family val="1"/>
      </rPr>
      <t>and</t>
    </r>
  </si>
  <si>
    <t>The normal workday is extended by two (2) or more hours.</t>
  </si>
  <si>
    <r>
      <t>·</t>
    </r>
    <r>
      <rPr>
        <sz val="7"/>
        <rFont val="Times New Roman"/>
        <family val="1"/>
      </rPr>
      <t xml:space="preserve">         </t>
    </r>
    <r>
      <rPr>
        <sz val="11"/>
        <rFont val="Times New Roman"/>
        <family val="1"/>
      </rPr>
      <t>Lunch -</t>
    </r>
  </si>
  <si>
    <r>
      <t xml:space="preserve">Depart duty station prior to Noon on day of departure </t>
    </r>
    <r>
      <rPr>
        <i/>
        <u/>
        <sz val="11"/>
        <rFont val="Times New Roman"/>
        <family val="1"/>
      </rPr>
      <t>or</t>
    </r>
  </si>
  <si>
    <t>Return to duty station after 2:00 P.M. on day of return.</t>
  </si>
  <si>
    <r>
      <t>·</t>
    </r>
    <r>
      <rPr>
        <sz val="7"/>
        <rFont val="Times New Roman"/>
        <family val="1"/>
      </rPr>
      <t xml:space="preserve">         </t>
    </r>
    <r>
      <rPr>
        <sz val="11"/>
        <rFont val="Times New Roman"/>
        <family val="1"/>
      </rPr>
      <t xml:space="preserve">Dinner - </t>
    </r>
  </si>
  <si>
    <r>
      <t xml:space="preserve">Depart duty station prior to 5:00 P.M. on day of departure </t>
    </r>
    <r>
      <rPr>
        <i/>
        <u/>
        <sz val="11"/>
        <rFont val="Times New Roman"/>
        <family val="1"/>
      </rPr>
      <t>or</t>
    </r>
    <r>
      <rPr>
        <sz val="11"/>
        <rFont val="Times New Roman"/>
        <family val="1"/>
      </rPr>
      <t xml:space="preserve"> </t>
    </r>
  </si>
  <si>
    <r>
      <t xml:space="preserve">Return to duty station after 8:00 P.M on day of return </t>
    </r>
    <r>
      <rPr>
        <i/>
        <u/>
        <sz val="11"/>
        <rFont val="Times New Roman"/>
        <family val="1"/>
      </rPr>
      <t>and</t>
    </r>
  </si>
  <si>
    <t>The normal workday is extended by three (3) or more hours.</t>
  </si>
  <si>
    <r>
      <t>1.</t>
    </r>
    <r>
      <rPr>
        <b/>
        <sz val="7"/>
        <rFont val="Times New Roman"/>
        <family val="1"/>
      </rPr>
      <t xml:space="preserve">         </t>
    </r>
    <r>
      <rPr>
        <b/>
        <sz val="11"/>
        <rFont val="Times New Roman"/>
        <family val="1"/>
      </rPr>
      <t>Meals during Daily Travel</t>
    </r>
  </si>
  <si>
    <r>
      <t>Allowances cannot be paid to an employee for lunches if travel does not involve an overnight stay</t>
    </r>
    <r>
      <rPr>
        <sz val="11"/>
        <rFont val="Times New Roman"/>
        <family val="1"/>
      </rPr>
      <t>.  To be eligible for breakfast and evening meal allowances when overnight travel is not involved, the following criteria must be met:</t>
    </r>
  </si>
  <si>
    <t xml:space="preserve">Breakfast (morning) – </t>
  </si>
  <si>
    <t>The normal workday is extended by two (2) or more hours</t>
  </si>
  <si>
    <t xml:space="preserve">Dinner (evening) – </t>
  </si>
  <si>
    <r>
      <t xml:space="preserve">Return to duty station after 8:00 P.M. </t>
    </r>
    <r>
      <rPr>
        <i/>
        <u/>
        <sz val="11"/>
        <rFont val="Times New Roman"/>
        <family val="1"/>
      </rPr>
      <t>and</t>
    </r>
  </si>
  <si>
    <t>The normal workday is extended by three (3) or more hours</t>
  </si>
  <si>
    <t>The travel must involve a travel destination located at least 35 miles from the employee’s regularly assigned duty station (vicinity) or home, whichever is less.</t>
  </si>
  <si>
    <r>
      <t>2.</t>
    </r>
    <r>
      <rPr>
        <b/>
        <sz val="7"/>
        <rFont val="Times New Roman"/>
        <family val="1"/>
      </rPr>
      <t xml:space="preserve">         </t>
    </r>
    <r>
      <rPr>
        <b/>
        <sz val="11"/>
        <rFont val="Times New Roman"/>
        <family val="1"/>
      </rPr>
      <t>Meals and Day-to-Day Activities</t>
    </r>
  </si>
  <si>
    <r>
      <t xml:space="preserve">University employees </t>
    </r>
    <r>
      <rPr>
        <u/>
        <sz val="11"/>
        <rFont val="Times New Roman"/>
        <family val="1"/>
      </rPr>
      <t>may not be</t>
    </r>
    <r>
      <rPr>
        <sz val="11"/>
        <rFont val="Times New Roman"/>
        <family val="1"/>
      </rPr>
      <t xml:space="preserve"> reimbursed for meals eaten in conjunction with a congress, conference, assembly, convocation or meeting, by whatever name called, of the employees within the University, or between employees of the University and other state departments, institutions, or agencies to discuss issues relating to the employee’s normal day-to-day business activities.</t>
    </r>
  </si>
  <si>
    <r>
      <t>3.</t>
    </r>
    <r>
      <rPr>
        <b/>
        <sz val="7"/>
        <rFont val="Times New Roman"/>
        <family val="1"/>
      </rPr>
      <t xml:space="preserve">         </t>
    </r>
    <r>
      <rPr>
        <b/>
        <sz val="11"/>
        <rFont val="Times New Roman"/>
        <family val="1"/>
      </rPr>
      <t>Meals for Required Employee Attendance</t>
    </r>
  </si>
  <si>
    <r>
      <t xml:space="preserve">A University employee </t>
    </r>
    <r>
      <rPr>
        <u/>
        <sz val="11"/>
        <rFont val="Times New Roman"/>
        <family val="1"/>
      </rPr>
      <t>may be</t>
    </r>
    <r>
      <rPr>
        <sz val="11"/>
        <rFont val="Times New Roman"/>
        <family val="1"/>
      </rPr>
      <t xml:space="preserve"> reimbursed for meals, </t>
    </r>
    <r>
      <rPr>
        <u/>
        <sz val="11"/>
        <rFont val="Times New Roman"/>
        <family val="1"/>
      </rPr>
      <t>including lunches</t>
    </r>
    <r>
      <rPr>
        <sz val="11"/>
        <rFont val="Times New Roman"/>
        <family val="1"/>
      </rPr>
      <t>, when the employee’s job requires his attendance at the meeting of a board, commission, committee, or council in his/her official capacity and the meal is preplanned as part of the meeting for the entire board, commission, committee or council.  Such board, commission, committee, or council must include persons other than University employees.</t>
    </r>
  </si>
  <si>
    <r>
      <t>4.</t>
    </r>
    <r>
      <rPr>
        <b/>
        <sz val="7"/>
        <rFont val="Times New Roman"/>
        <family val="1"/>
      </rPr>
      <t xml:space="preserve">         </t>
    </r>
    <r>
      <rPr>
        <b/>
        <sz val="11"/>
        <rFont val="Times New Roman"/>
        <family val="1"/>
      </rPr>
      <t>Meals and Commercial Air Travel</t>
    </r>
  </si>
  <si>
    <t>Employees are allowed to claim reimbursement for meals even though they are shown and offered as a part of one’s flight schedule on a commercial airline.</t>
  </si>
  <si>
    <r>
      <t>5.</t>
    </r>
    <r>
      <rPr>
        <b/>
        <sz val="7"/>
        <rFont val="Times New Roman"/>
        <family val="1"/>
      </rPr>
      <t xml:space="preserve">         </t>
    </r>
    <r>
      <rPr>
        <b/>
        <sz val="11"/>
        <rFont val="Times New Roman"/>
        <family val="1"/>
      </rPr>
      <t>Excess Meals</t>
    </r>
  </si>
  <si>
    <t>No excess reimbursement will be allowed for meals unless such costs are included in registration fees and/or there are predetermined charges or the meals were for out-of-country travel.</t>
  </si>
  <si>
    <t>Use for the Convenience of the State</t>
  </si>
  <si>
    <r>
      <t xml:space="preserve">When private vehicles are approved for use on official business for the convenience of the State, reimbursement will be paid at the mileage rate set by the IRS, which is currently </t>
    </r>
    <r>
      <rPr>
        <b/>
        <sz val="11"/>
        <rFont val="Times New Roman"/>
        <family val="1"/>
      </rPr>
      <t xml:space="preserve">40.5 cents per mile.  </t>
    </r>
    <r>
      <rPr>
        <sz val="11"/>
        <rFont val="Times New Roman"/>
        <family val="1"/>
      </rPr>
      <t>“Convenience of the State” is defined as:</t>
    </r>
  </si>
  <si>
    <r>
      <t>·</t>
    </r>
    <r>
      <rPr>
        <sz val="7"/>
        <rFont val="Times New Roman"/>
        <family val="1"/>
      </rPr>
      <t xml:space="preserve">         </t>
    </r>
    <r>
      <rPr>
        <sz val="11"/>
        <rFont val="Times New Roman"/>
        <family val="1"/>
      </rPr>
      <t xml:space="preserve">Non-availability of a motor pool or State-owned vehicle </t>
    </r>
  </si>
  <si>
    <t>Or</t>
  </si>
  <si>
    <r>
      <t>·</t>
    </r>
    <r>
      <rPr>
        <sz val="7"/>
        <rFont val="Times New Roman"/>
        <family val="1"/>
      </rPr>
      <t xml:space="preserve">         </t>
    </r>
    <r>
      <rPr>
        <sz val="11"/>
        <rFont val="Times New Roman"/>
        <family val="1"/>
      </rPr>
      <t>The round trip is 60 miles or less.</t>
    </r>
  </si>
  <si>
    <t>Non-availability of a motor pool vehicle must be documented by a certificate obtained from the WCU Motor Pool and submitted with the request for reimbursement.</t>
  </si>
  <si>
    <r>
      <t>B.</t>
    </r>
    <r>
      <rPr>
        <b/>
        <sz val="7"/>
        <rFont val="Times New Roman"/>
        <family val="1"/>
      </rPr>
      <t xml:space="preserve">     </t>
    </r>
    <r>
      <rPr>
        <b/>
        <sz val="12"/>
        <rFont val="Times New Roman"/>
        <family val="1"/>
      </rPr>
      <t>Use for the Convenience of the Employee</t>
    </r>
  </si>
  <si>
    <r>
      <t>C.</t>
    </r>
    <r>
      <rPr>
        <b/>
        <sz val="7"/>
        <rFont val="Times New Roman"/>
        <family val="1"/>
      </rPr>
      <t xml:space="preserve">     </t>
    </r>
    <r>
      <rPr>
        <b/>
        <sz val="12"/>
        <rFont val="Times New Roman"/>
        <family val="1"/>
      </rPr>
      <t>Commuting</t>
    </r>
  </si>
  <si>
    <t>When private vehicles are used on official state business, mileage is measured from the closer of the duty station or point of departure to destination (and return).  No reimbursement shall be made for the use of a personal vehicle in commuting from an employee's home to his duty station.</t>
  </si>
  <si>
    <t>MILEAGE CHART</t>
  </si>
  <si>
    <t>In State Point from Cullowhee</t>
  </si>
  <si>
    <t>One Way</t>
  </si>
  <si>
    <t>Round Trip</t>
  </si>
  <si>
    <t>A-H Airport</t>
  </si>
  <si>
    <t>Lake Junaluska</t>
  </si>
  <si>
    <t>Alblemarle</t>
  </si>
  <si>
    <t>Laurinburg</t>
  </si>
  <si>
    <t>Alexander</t>
  </si>
  <si>
    <t>Little Switzerland</t>
  </si>
  <si>
    <t>Andrews</t>
  </si>
  <si>
    <t>Lenior</t>
  </si>
  <si>
    <t>Arden</t>
  </si>
  <si>
    <t>Lexington</t>
  </si>
  <si>
    <t>Asheboro</t>
  </si>
  <si>
    <t>Lumberton</t>
  </si>
  <si>
    <t>Asheville</t>
  </si>
  <si>
    <t>Maggie Valley</t>
  </si>
  <si>
    <t>Balsam</t>
  </si>
  <si>
    <t>Manteo</t>
  </si>
  <si>
    <t>Banner Elk</t>
  </si>
  <si>
    <t>Marion</t>
  </si>
  <si>
    <t>Bernardsville</t>
  </si>
  <si>
    <t>Marshall</t>
  </si>
  <si>
    <t>Bat Cave</t>
  </si>
  <si>
    <t>Mars Hill</t>
  </si>
  <si>
    <t>Black Mountain</t>
  </si>
  <si>
    <t>Monroe</t>
  </si>
  <si>
    <t>Blowing Rock</t>
  </si>
  <si>
    <t>Morehead City</t>
  </si>
  <si>
    <t>Boone</t>
  </si>
  <si>
    <t>Morganton</t>
  </si>
  <si>
    <t>Brevard</t>
  </si>
  <si>
    <t>Mount Airy</t>
  </si>
  <si>
    <t>Bryson City</t>
  </si>
  <si>
    <t>Mount Mitchell</t>
  </si>
  <si>
    <t>Burlington</t>
  </si>
  <si>
    <t>Murphy</t>
  </si>
  <si>
    <t>Canton</t>
  </si>
  <si>
    <t>New Bern</t>
  </si>
  <si>
    <t>Cape Hatteras</t>
  </si>
  <si>
    <t>North Wilkesboro</t>
  </si>
  <si>
    <t>Cashiers</t>
  </si>
  <si>
    <t>Oteen</t>
  </si>
  <si>
    <t>Chapel Hill</t>
  </si>
  <si>
    <t>Old Fort</t>
  </si>
  <si>
    <t>Charlotte</t>
  </si>
  <si>
    <t>Raleigh</t>
  </si>
  <si>
    <t>Clyde</t>
  </si>
  <si>
    <t>Reidsville</t>
  </si>
  <si>
    <t>Cherokee</t>
  </si>
  <si>
    <t>Research Triangle</t>
  </si>
  <si>
    <t>Concord</t>
  </si>
  <si>
    <t>Roanoke Rapids</t>
  </si>
  <si>
    <t>Crossnore</t>
  </si>
  <si>
    <t>Robbinsville</t>
  </si>
  <si>
    <t>Durham</t>
  </si>
  <si>
    <t>Rocky Mount</t>
  </si>
  <si>
    <t>Elizabeth City</t>
  </si>
  <si>
    <t>Rutherfordton</t>
  </si>
  <si>
    <t>Fayetteville</t>
  </si>
  <si>
    <t>Salisbury</t>
  </si>
  <si>
    <t>Fletcher</t>
  </si>
  <si>
    <t>Sanford</t>
  </si>
  <si>
    <t>Fontana</t>
  </si>
  <si>
    <t>Shelby</t>
  </si>
  <si>
    <t>Franklin</t>
  </si>
  <si>
    <t>Skyland</t>
  </si>
  <si>
    <t>Gastonia</t>
  </si>
  <si>
    <t>Southern Pines</t>
  </si>
  <si>
    <t>Goldsboro</t>
  </si>
  <si>
    <t>Southport</t>
  </si>
  <si>
    <t>Greensboro</t>
  </si>
  <si>
    <t>Spruce Pines</t>
  </si>
  <si>
    <t>Greenville</t>
  </si>
  <si>
    <t>Statesville</t>
  </si>
  <si>
    <t>Hayesville</t>
  </si>
  <si>
    <t>Swannanoa</t>
  </si>
  <si>
    <t>Henderson</t>
  </si>
  <si>
    <t>Sylva</t>
  </si>
  <si>
    <t>Hendersonville</t>
  </si>
  <si>
    <t>Thomasville</t>
  </si>
  <si>
    <t xml:space="preserve">Hickory </t>
  </si>
  <si>
    <t>Tryon</t>
  </si>
  <si>
    <t>Highlands</t>
  </si>
  <si>
    <t>Wake Forest</t>
  </si>
  <si>
    <t>High Point</t>
  </si>
  <si>
    <t>Walnut Creek</t>
  </si>
  <si>
    <t>Hot Springs</t>
  </si>
  <si>
    <t>Waynesville</t>
  </si>
  <si>
    <t>Jacksonville</t>
  </si>
  <si>
    <t>Weaverville</t>
  </si>
  <si>
    <t>Kannapolis</t>
  </si>
  <si>
    <t>Wilmington</t>
  </si>
  <si>
    <t>Kinston</t>
  </si>
  <si>
    <t xml:space="preserve">Wilson </t>
  </si>
  <si>
    <t>Kitty Hawk</t>
  </si>
  <si>
    <t>Winston Salem</t>
  </si>
  <si>
    <t>Valdese</t>
  </si>
  <si>
    <t>Out of State</t>
  </si>
  <si>
    <t>Atlanta, GA</t>
  </si>
  <si>
    <t>Hiawassee, GA</t>
  </si>
  <si>
    <t>Charleston, SC</t>
  </si>
  <si>
    <t>Knoxville, TN</t>
  </si>
  <si>
    <t>Erwin, TN</t>
  </si>
  <si>
    <t>Clemson, SC</t>
  </si>
  <si>
    <t>Greenville, SC</t>
  </si>
  <si>
    <t>Richmond, VA</t>
  </si>
  <si>
    <t>Mode of Transportation</t>
  </si>
  <si>
    <t>Transportation Rate</t>
  </si>
  <si>
    <t>Receipt Required?</t>
  </si>
  <si>
    <t>Policy Reference</t>
  </si>
  <si>
    <t>AIRCRAFT</t>
  </si>
  <si>
    <t xml:space="preserve">     Commercial Aircraft</t>
  </si>
  <si>
    <t>Actual Coach Fare</t>
  </si>
  <si>
    <t>Yes</t>
  </si>
  <si>
    <t>6-A</t>
  </si>
  <si>
    <t>(1) Chartered Aircraft</t>
  </si>
  <si>
    <t>Actual Cost</t>
  </si>
  <si>
    <t>6-B</t>
  </si>
  <si>
    <t>(1) Privately-Owned Aircraft</t>
  </si>
  <si>
    <t>68 cents/mile per passenger</t>
  </si>
  <si>
    <t>No</t>
  </si>
  <si>
    <t>6-C</t>
  </si>
  <si>
    <t>BUS</t>
  </si>
  <si>
    <t>7-D</t>
  </si>
  <si>
    <t>PARKING AND/OR STORAGE FEES</t>
  </si>
  <si>
    <t>7-A, 8-B</t>
  </si>
  <si>
    <t>PRIVATE VEHICLE</t>
  </si>
  <si>
    <t>(2) Used for “convenience of state”</t>
  </si>
  <si>
    <t>36 cents per mile</t>
  </si>
  <si>
    <t>5-A</t>
  </si>
  <si>
    <t>(3) Used for “convenience of employee</t>
  </si>
  <si>
    <t>22 cents per mile</t>
  </si>
  <si>
    <t>5-B</t>
  </si>
  <si>
    <t>PUBLIC TRANSPORTATION</t>
  </si>
  <si>
    <t>$5.00 each one-way trip</t>
  </si>
  <si>
    <t>7-B, 7-C</t>
  </si>
  <si>
    <t>RENTAL CAR</t>
  </si>
  <si>
    <t>7-B, 7-E</t>
  </si>
  <si>
    <t>TAXIS AND SHUTTLES</t>
  </si>
  <si>
    <t>TOLLS</t>
  </si>
  <si>
    <t>8-B</t>
  </si>
  <si>
    <t>TRAIN</t>
  </si>
  <si>
    <r>
      <t>(1)</t>
    </r>
    <r>
      <rPr>
        <b/>
        <sz val="7"/>
        <rFont val="Times New Roman"/>
        <family val="1"/>
      </rPr>
      <t xml:space="preserve">   </t>
    </r>
    <r>
      <rPr>
        <i/>
        <sz val="11"/>
        <rFont val="Times New Roman"/>
        <family val="1"/>
      </rPr>
      <t>Requires advance approval of Chancellor.</t>
    </r>
  </si>
  <si>
    <r>
      <t>(2)</t>
    </r>
    <r>
      <rPr>
        <b/>
        <sz val="7"/>
        <rFont val="Times New Roman"/>
        <family val="1"/>
      </rPr>
      <t xml:space="preserve">   </t>
    </r>
    <r>
      <rPr>
        <i/>
        <sz val="11"/>
        <rFont val="Times New Roman"/>
        <family val="1"/>
      </rPr>
      <t xml:space="preserve">Applies when (a) a state-owned vehicle is not available </t>
    </r>
    <r>
      <rPr>
        <b/>
        <i/>
        <sz val="11"/>
        <rFont val="Times New Roman"/>
        <family val="1"/>
      </rPr>
      <t>or</t>
    </r>
    <r>
      <rPr>
        <i/>
        <sz val="11"/>
        <rFont val="Times New Roman"/>
        <family val="1"/>
      </rPr>
      <t xml:space="preserve"> (b) the round trip is </t>
    </r>
    <r>
      <rPr>
        <i/>
        <u/>
        <sz val="11"/>
        <rFont val="Times New Roman"/>
        <family val="1"/>
      </rPr>
      <t>&lt;</t>
    </r>
    <r>
      <rPr>
        <i/>
        <sz val="11"/>
        <rFont val="Times New Roman"/>
        <family val="1"/>
      </rPr>
      <t xml:space="preserve"> 60 miles.</t>
    </r>
  </si>
  <si>
    <r>
      <t>(3)</t>
    </r>
    <r>
      <rPr>
        <b/>
        <sz val="7"/>
        <rFont val="Times New Roman"/>
        <family val="1"/>
      </rPr>
      <t xml:space="preserve">   </t>
    </r>
    <r>
      <rPr>
        <i/>
        <sz val="11"/>
        <rFont val="Times New Roman"/>
        <family val="1"/>
      </rPr>
      <t xml:space="preserve">Total reimbursement must be </t>
    </r>
    <r>
      <rPr>
        <i/>
        <u/>
        <sz val="11"/>
        <rFont val="Times New Roman"/>
        <family val="1"/>
      </rPr>
      <t>&lt;</t>
    </r>
    <r>
      <rPr>
        <i/>
        <sz val="11"/>
        <rFont val="Times New Roman"/>
        <family val="1"/>
      </rPr>
      <t xml:space="preserve"> lowest cost of airfare.</t>
    </r>
  </si>
  <si>
    <t>Subsistence Rates (Meals and Lodging)</t>
  </si>
  <si>
    <t xml:space="preserve">         BREAKFAST</t>
  </si>
  <si>
    <t xml:space="preserve"> (1)   LUNCH</t>
  </si>
  <si>
    <t xml:space="preserve">         DINNER</t>
  </si>
  <si>
    <t xml:space="preserve"> (2)   TOTAL MEAL EXPENSE</t>
  </si>
  <si>
    <t xml:space="preserve"> (3)   LODGING (ACTUAL UP TO)</t>
  </si>
  <si>
    <t xml:space="preserve">        TOTAL</t>
  </si>
  <si>
    <r>
      <t>(1)</t>
    </r>
    <r>
      <rPr>
        <b/>
        <sz val="7"/>
        <rFont val="Times New Roman"/>
        <family val="1"/>
      </rPr>
      <t xml:space="preserve">      </t>
    </r>
    <r>
      <rPr>
        <i/>
        <sz val="11"/>
        <rFont val="Times New Roman"/>
        <family val="1"/>
      </rPr>
      <t xml:space="preserve">Lunch is only allowed for partial days of travel when: (a) traveler is in overnight travel status {see Policy 3-D (2)} </t>
    </r>
    <r>
      <rPr>
        <b/>
        <i/>
        <sz val="11"/>
        <rFont val="Times New Roman"/>
        <family val="1"/>
      </rPr>
      <t xml:space="preserve">or </t>
    </r>
    <r>
      <rPr>
        <i/>
        <sz val="11"/>
        <rFont val="Times New Roman"/>
        <family val="1"/>
      </rPr>
      <t xml:space="preserve">(b) employee is </t>
    </r>
    <r>
      <rPr>
        <b/>
        <i/>
        <sz val="11"/>
        <rFont val="Times New Roman"/>
        <family val="1"/>
      </rPr>
      <t>required</t>
    </r>
    <r>
      <rPr>
        <i/>
        <sz val="11"/>
        <rFont val="Times New Roman"/>
        <family val="1"/>
      </rPr>
      <t xml:space="preserve"> to attend a meeting involving individuals from outside the University and lunch is served as part of that meeting {See Policy 3-D (5)}.</t>
    </r>
  </si>
  <si>
    <r>
      <t>(2)</t>
    </r>
    <r>
      <rPr>
        <b/>
        <sz val="7"/>
        <rFont val="Times New Roman"/>
        <family val="1"/>
      </rPr>
      <t xml:space="preserve">      </t>
    </r>
    <r>
      <rPr>
        <i/>
        <sz val="11"/>
        <rFont val="Times New Roman"/>
        <family val="1"/>
      </rPr>
      <t xml:space="preserve">Meal allowances </t>
    </r>
    <r>
      <rPr>
        <b/>
        <i/>
        <sz val="11"/>
        <rFont val="Times New Roman"/>
        <family val="1"/>
      </rPr>
      <t>include tips.</t>
    </r>
  </si>
  <si>
    <r>
      <t>(3)</t>
    </r>
    <r>
      <rPr>
        <b/>
        <sz val="7"/>
        <rFont val="Times New Roman"/>
        <family val="1"/>
      </rPr>
      <t xml:space="preserve">      </t>
    </r>
    <r>
      <rPr>
        <i/>
        <sz val="11"/>
        <rFont val="Times New Roman"/>
        <family val="1"/>
      </rPr>
      <t xml:space="preserve">Taxes (sales, lodging and local) and service fees are allowed </t>
    </r>
    <r>
      <rPr>
        <b/>
        <i/>
        <sz val="11"/>
        <rFont val="Times New Roman"/>
        <family val="1"/>
      </rPr>
      <t>in addition</t>
    </r>
    <r>
      <rPr>
        <i/>
        <sz val="11"/>
        <rFont val="Times New Roman"/>
        <family val="1"/>
      </rPr>
      <t xml:space="preserve"> to these rates.</t>
    </r>
  </si>
  <si>
    <t>OTHER TRAVEL EXPENSES</t>
  </si>
  <si>
    <t>Rate of Reimbursement</t>
  </si>
  <si>
    <t>Policy</t>
  </si>
  <si>
    <t>Reference</t>
  </si>
  <si>
    <t>PASSPORT</t>
  </si>
  <si>
    <t>8-E</t>
  </si>
  <si>
    <t xml:space="preserve">     REGISTRATION FEES</t>
  </si>
  <si>
    <t>8-A</t>
  </si>
  <si>
    <t>TELEPHONE CALLS WHEN IN TRAVEL STATUS</t>
  </si>
  <si>
    <r>
      <t xml:space="preserve">      Business calls (individual call </t>
    </r>
    <r>
      <rPr>
        <b/>
        <u/>
        <sz val="10"/>
        <rFont val="Times New Roman"/>
        <family val="1"/>
      </rPr>
      <t>&lt;</t>
    </r>
    <r>
      <rPr>
        <b/>
        <sz val="10"/>
        <rFont val="Times New Roman"/>
        <family val="1"/>
      </rPr>
      <t xml:space="preserve"> $5.00)</t>
    </r>
  </si>
  <si>
    <t>8-C</t>
  </si>
  <si>
    <t>(1) Business calls (individual call &gt; $5.00)</t>
  </si>
  <si>
    <t>(2) Personal calls (in-state call)</t>
  </si>
  <si>
    <t>Actual cost up to $3.00</t>
  </si>
  <si>
    <t>(2) Personal calls (out-of-state call)</t>
  </si>
  <si>
    <t>Actual cost up to $5.00</t>
  </si>
  <si>
    <t xml:space="preserve">     Employee Emergency Calls</t>
  </si>
  <si>
    <t>(3) Business calls on personal mobile phone</t>
  </si>
  <si>
    <t>TIPS</t>
  </si>
  <si>
    <t xml:space="preserve">     For meals and/or food service</t>
  </si>
  <si>
    <t>Included in Meal Allowance</t>
  </si>
  <si>
    <t>8-D</t>
  </si>
  <si>
    <t>(4) For other services (baggage handling, etc.)</t>
  </si>
  <si>
    <r>
      <t xml:space="preserve">(5) </t>
    </r>
    <r>
      <rPr>
        <b/>
        <sz val="8"/>
        <rFont val="Times New Roman"/>
        <family val="1"/>
      </rPr>
      <t>TRAVEL AGENT FEES AND SERVICE CHARGES</t>
    </r>
  </si>
  <si>
    <t>8-F</t>
  </si>
  <si>
    <t>Must be identified as to point of origin and destination.</t>
  </si>
  <si>
    <t>Only allowed during trips of 2 or more consecutive days and limited to 1 call for each 2 days of travel.</t>
  </si>
  <si>
    <t>Telephone bill must be submitted with names of individuals called and nature of calls.</t>
  </si>
  <si>
    <r>
      <t xml:space="preserve"> </t>
    </r>
    <r>
      <rPr>
        <i/>
        <sz val="11"/>
        <rFont val="Times New Roman"/>
        <family val="1"/>
      </rPr>
      <t>Excessive tips must be documented with a receipt and explanation.</t>
    </r>
  </si>
  <si>
    <t>Travel agent fees and service charges &gt; $100 require approval of Vice-Chancellor</t>
  </si>
  <si>
    <t>The Office of State Budget and Management has notified us that effective July 1, 2005, the allowable rate of reimbursement for the use of a private vehicle on official business for the convenience of the employee will be increased to 25 cents per mile.</t>
  </si>
  <si>
    <r>
      <t xml:space="preserve">"Convenience of the Employee" is defined as the round trip being over 60 miles </t>
    </r>
    <r>
      <rPr>
        <i/>
        <sz val="10"/>
        <color indexed="8"/>
        <rFont val="Arial"/>
        <family val="2"/>
      </rPr>
      <t xml:space="preserve">or </t>
    </r>
    <r>
      <rPr>
        <sz val="10"/>
        <color indexed="8"/>
        <rFont val="Arial"/>
        <family val="2"/>
      </rPr>
      <t>a private vehicle is used when a motor pool vehicle is available.</t>
    </r>
  </si>
  <si>
    <t>A</t>
  </si>
  <si>
    <r>
      <t xml:space="preserve">When private vehicles are used on official business for the convenience of the employee, reimbursement is made at the lowest prevailing motor pool rate which is presently twenty-six cents </t>
    </r>
    <r>
      <rPr>
        <b/>
        <sz val="11"/>
        <rFont val="Times New Roman"/>
        <family val="1"/>
      </rPr>
      <t>($.25)</t>
    </r>
    <r>
      <rPr>
        <sz val="11"/>
        <rFont val="Times New Roman"/>
        <family val="1"/>
      </rPr>
      <t xml:space="preserve"> per mile.  “Convenience of the employee” is defined as covering all cases not qualifying as “convenience of the State.”  When a private vehicle is used, the total reimbursement for mileage and subsistence may not exceed the total that would have been reimbursed for the lowest cost of airfare and subsistence for the period that would have been required for airline travel.</t>
    </r>
  </si>
  <si>
    <t>Total Lodging:</t>
  </si>
  <si>
    <t>Updated rates as of 6/10/08</t>
  </si>
  <si>
    <t>Sedan</t>
  </si>
  <si>
    <t>Mini-van</t>
  </si>
  <si>
    <t>12 pass. Van</t>
  </si>
  <si>
    <t>Explorer</t>
  </si>
  <si>
    <t>bus</t>
  </si>
  <si>
    <t>272415 or 272525</t>
  </si>
  <si>
    <t>272114 or 272224</t>
  </si>
  <si>
    <t>$ per night</t>
  </si>
  <si>
    <t>Number of nights</t>
  </si>
  <si>
    <t>Signature</t>
  </si>
  <si>
    <t>Traveler's Printed Name</t>
  </si>
  <si>
    <t>SECTION 2:  Travel</t>
  </si>
  <si>
    <t>Estimated Mileage cost:</t>
  </si>
  <si>
    <t>SECTION 3:  Lodging/Hotels</t>
  </si>
  <si>
    <t>SECTION 4:  Meals</t>
  </si>
  <si>
    <t>SECTION 5:  Registration</t>
  </si>
  <si>
    <t xml:space="preserve">Total Meals: </t>
  </si>
  <si>
    <t>SECTION 6:  Total Estimated Cost of Trip</t>
  </si>
  <si>
    <t>Airfare (estimated cost):</t>
  </si>
  <si>
    <t>Shuttle or Taxi (estimated cost):</t>
  </si>
  <si>
    <r>
      <t>Instructions to traveler:</t>
    </r>
    <r>
      <rPr>
        <sz val="11"/>
        <rFont val="Arial"/>
        <family val="2"/>
      </rPr>
      <t xml:space="preserve"> </t>
    </r>
    <r>
      <rPr>
        <i/>
        <sz val="11"/>
        <color indexed="10"/>
        <rFont val="Arial"/>
        <family val="2"/>
      </rPr>
      <t xml:space="preserve"> No reservations or registrations should be made until this request has been approved.</t>
    </r>
  </si>
  <si>
    <t>SECTION 7:  Budget Information</t>
  </si>
  <si>
    <t>Number of Breakfast</t>
  </si>
  <si>
    <t>Number of Lunch</t>
  </si>
  <si>
    <t>Number of Dinner-in-State</t>
  </si>
  <si>
    <t>Number of Dinner-Out of-State</t>
  </si>
  <si>
    <t>Number of rooms</t>
  </si>
  <si>
    <t>Fund Number(s):</t>
  </si>
  <si>
    <t>Comments</t>
  </si>
  <si>
    <t>Total Hotel Parking:</t>
  </si>
  <si>
    <t xml:space="preserve">Are you requesting a travel advance? (yes/no) </t>
  </si>
  <si>
    <t xml:space="preserve">Banner ID Number: </t>
  </si>
  <si>
    <t xml:space="preserve">Traveler's Name as it appears in Banner: </t>
  </si>
  <si>
    <t xml:space="preserve">Purpose of trip: </t>
  </si>
  <si>
    <t xml:space="preserve">Date of departure: </t>
  </si>
  <si>
    <t xml:space="preserve"> Approvers:</t>
  </si>
  <si>
    <t xml:space="preserve">Department: </t>
  </si>
  <si>
    <t xml:space="preserve">Destination: </t>
  </si>
  <si>
    <t>no</t>
  </si>
  <si>
    <r>
      <t xml:space="preserve">SECTION 8:  Approvals                 </t>
    </r>
    <r>
      <rPr>
        <b/>
        <sz val="10"/>
        <rFont val="Arial"/>
        <family val="2"/>
      </rPr>
      <t>(according to Western Carolina University and State travel policies)</t>
    </r>
  </si>
  <si>
    <t>Approver's Signature</t>
  </si>
  <si>
    <t>PRIOR APPROVAL TRAVEL REQUEST WORKSHEET</t>
  </si>
  <si>
    <t>Type/Print Chancellor's name as shown in Banner</t>
  </si>
  <si>
    <t>Type/Print Vice Chancellor's name as shown in Banner</t>
  </si>
  <si>
    <t>Miscellaneous Expenses:</t>
  </si>
  <si>
    <t>This form may be used for prior approval International travel, with the Policy 100 attached.</t>
  </si>
  <si>
    <t>Type/Print Budget Officer's name as shown in Banner</t>
  </si>
  <si>
    <t>This document is to be kept on file with the originating department.  If this form is being used for International travel, it must be sent to the Provost for approval.</t>
  </si>
  <si>
    <t>Do not send to the Controller's office.</t>
  </si>
  <si>
    <t xml:space="preserve">Bldg Address: </t>
  </si>
  <si>
    <t>Type/Print Department Head's name as shown in Banner</t>
  </si>
  <si>
    <t>Type/Print Dean name as shown in Banner</t>
  </si>
  <si>
    <t>PATRVL-05/03/11; revised 07/21/11; 08/24/11; 02/08/12; 03/01/12; 03/28/12;01/02/2013;07/05/2013;01/01/2014;10/03/14;01/07/2015</t>
  </si>
  <si>
    <t>Parking (estimated cost)</t>
  </si>
  <si>
    <t>Rental Car (estimated cost)</t>
  </si>
  <si>
    <r>
      <t xml:space="preserve">Mileage private car (1st 100 miles per day </t>
    </r>
    <r>
      <rPr>
        <sz val="9"/>
        <rFont val="Arial"/>
        <family val="2"/>
      </rPr>
      <t>.535</t>
    </r>
    <r>
      <rPr>
        <sz val="8"/>
        <rFont val="Arial"/>
        <family val="2"/>
      </rPr>
      <t>)</t>
    </r>
  </si>
  <si>
    <r>
      <t xml:space="preserve">Mileage private car (Over 100 miles per day </t>
    </r>
    <r>
      <rPr>
        <sz val="9"/>
        <rFont val="Arial"/>
        <family val="2"/>
      </rPr>
      <t>.17</t>
    </r>
    <r>
      <rPr>
        <sz val="8"/>
        <rFont val="Arial"/>
        <family val="2"/>
      </rPr>
      <t>)</t>
    </r>
  </si>
  <si>
    <t>Breakfast $8.40</t>
  </si>
  <si>
    <t>Lunch $11.00</t>
  </si>
  <si>
    <t>Dinner-in-State $18.90</t>
  </si>
  <si>
    <t xml:space="preserve"> Dinner-Out-of State $21.60</t>
  </si>
  <si>
    <t>Lodging In State-$71.20 / Out of State-$84.10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</si>
</sst>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_);\(&quot;$&quot;#,##0.00\)"/>
    <numFmt numFmtId="8" formatCode="&quot;$&quot;#,##0.00_);[Red]\(&quot;$&quot;#,##0.00\)"/>
    <numFmt numFmtId="44" formatCode="_(&quot;$&quot;* #,##0.00_);_(&quot;$&quot;* \(#,##0.00\);_(&quot;$&quot;* &quot;-&quot;??_);_(@_)"/>
    <numFmt numFmtId="164" formatCode="mm/dd/yy"/>
    <numFmt numFmtId="165" formatCode="#,##0.00;[Red]#,##0.00"/>
    <numFmt numFmtId="166" formatCode="&quot;$&quot;#,##0.00"/>
  </numFmts>
  <fonts count="70" x14ac:knownFonts="1">
    <font>
      <sz val="10"/>
      <name val="Arial"/>
    </font>
    <font>
      <b/>
      <sz val="10"/>
      <name val="Arial"/>
      <family val="2"/>
    </font>
    <font>
      <sz val="10"/>
      <name val="Arial"/>
      <family val="2"/>
    </font>
    <font>
      <sz val="6"/>
      <name val="Arial"/>
      <family val="2"/>
    </font>
    <font>
      <b/>
      <sz val="6"/>
      <name val="Arial"/>
      <family val="2"/>
    </font>
    <font>
      <sz val="7"/>
      <name val="Arial"/>
      <family val="2"/>
    </font>
    <font>
      <b/>
      <sz val="7"/>
      <name val="Arial"/>
      <family val="2"/>
    </font>
    <font>
      <vertAlign val="superscript"/>
      <sz val="6"/>
      <name val="Arial"/>
      <family val="2"/>
    </font>
    <font>
      <b/>
      <vertAlign val="superscript"/>
      <sz val="7"/>
      <name val="Arial"/>
      <family val="2"/>
    </font>
    <font>
      <sz val="7"/>
      <name val="MS Sans Serif"/>
      <family val="2"/>
    </font>
    <font>
      <vertAlign val="superscript"/>
      <sz val="8"/>
      <name val="Arial"/>
      <family val="2"/>
    </font>
    <font>
      <sz val="8"/>
      <name val="Arial"/>
      <family val="2"/>
    </font>
    <font>
      <sz val="8"/>
      <name val="Arial"/>
      <family val="2"/>
    </font>
    <font>
      <sz val="6"/>
      <name val="Arial"/>
      <family val="2"/>
    </font>
    <font>
      <b/>
      <sz val="10"/>
      <name val="Arial"/>
      <family val="2"/>
    </font>
    <font>
      <sz val="7"/>
      <name val="Arial"/>
      <family val="2"/>
    </font>
    <font>
      <b/>
      <sz val="7"/>
      <name val="Arial"/>
      <family val="2"/>
    </font>
    <font>
      <vertAlign val="superscript"/>
      <sz val="10"/>
      <name val="Arial"/>
      <family val="2"/>
    </font>
    <font>
      <sz val="10"/>
      <name val="Arial"/>
      <family val="2"/>
    </font>
    <font>
      <b/>
      <sz val="12"/>
      <name val="Arial"/>
      <family val="2"/>
    </font>
    <font>
      <sz val="14"/>
      <name val="Arial"/>
      <family val="2"/>
    </font>
    <font>
      <i/>
      <sz val="10"/>
      <name val="Arial"/>
      <family val="2"/>
    </font>
    <font>
      <b/>
      <sz val="10"/>
      <name val="Times New Roman"/>
      <family val="1"/>
    </font>
    <font>
      <b/>
      <sz val="14"/>
      <name val="Times New Roman"/>
      <family val="1"/>
    </font>
    <font>
      <sz val="10"/>
      <name val="Times New Roman"/>
      <family val="1"/>
    </font>
    <font>
      <b/>
      <sz val="12"/>
      <name val="Times New Roman"/>
      <family val="1"/>
    </font>
    <font>
      <sz val="11"/>
      <name val="Times New Roman"/>
      <family val="1"/>
    </font>
    <font>
      <sz val="9.5"/>
      <name val="Times New Roman"/>
      <family val="1"/>
    </font>
    <font>
      <b/>
      <sz val="9.5"/>
      <name val="Times New Roman"/>
      <family val="1"/>
    </font>
    <font>
      <b/>
      <u/>
      <sz val="9.5"/>
      <name val="Times New Roman"/>
      <family val="1"/>
    </font>
    <font>
      <sz val="10"/>
      <name val="Courier New"/>
      <family val="3"/>
    </font>
    <font>
      <u/>
      <sz val="10"/>
      <name val="Courier New"/>
      <family val="3"/>
    </font>
    <font>
      <b/>
      <sz val="8"/>
      <name val="Wingdings"/>
      <charset val="2"/>
    </font>
    <font>
      <u/>
      <sz val="11"/>
      <name val="Times New Roman"/>
      <family val="1"/>
    </font>
    <font>
      <b/>
      <sz val="7"/>
      <name val="Times New Roman"/>
      <family val="1"/>
    </font>
    <font>
      <b/>
      <sz val="11"/>
      <name val="Times New Roman"/>
      <family val="1"/>
    </font>
    <font>
      <sz val="11"/>
      <name val="Symbol"/>
      <family val="1"/>
    </font>
    <font>
      <sz val="7"/>
      <name val="Times New Roman"/>
      <family val="1"/>
    </font>
    <font>
      <i/>
      <u/>
      <sz val="11"/>
      <name val="Times New Roman"/>
      <family val="1"/>
    </font>
    <font>
      <sz val="8"/>
      <name val="Wingdings"/>
      <charset val="2"/>
    </font>
    <font>
      <i/>
      <sz val="12"/>
      <name val="Times New Roman"/>
      <family val="1"/>
    </font>
    <font>
      <b/>
      <sz val="16"/>
      <name val="Times New Roman"/>
      <family val="1"/>
    </font>
    <font>
      <b/>
      <i/>
      <sz val="12"/>
      <name val="Times New Roman"/>
      <family val="1"/>
    </font>
    <font>
      <i/>
      <sz val="11"/>
      <name val="Times New Roman"/>
      <family val="1"/>
    </font>
    <font>
      <b/>
      <i/>
      <sz val="11"/>
      <name val="Times New Roman"/>
      <family val="1"/>
    </font>
    <font>
      <sz val="14"/>
      <name val="Times New Roman"/>
      <family val="1"/>
    </font>
    <font>
      <b/>
      <i/>
      <sz val="14"/>
      <name val="Times New Roman"/>
      <family val="1"/>
    </font>
    <font>
      <b/>
      <sz val="9"/>
      <name val="Times New Roman"/>
      <family val="1"/>
    </font>
    <font>
      <b/>
      <u/>
      <sz val="10"/>
      <name val="Times New Roman"/>
      <family val="1"/>
    </font>
    <font>
      <b/>
      <sz val="8"/>
      <name val="Times New Roman"/>
      <family val="1"/>
    </font>
    <font>
      <sz val="8"/>
      <color indexed="81"/>
      <name val="Tahoma"/>
      <family val="2"/>
    </font>
    <font>
      <sz val="10"/>
      <color indexed="8"/>
      <name val="Arial"/>
      <family val="2"/>
    </font>
    <font>
      <i/>
      <sz val="10"/>
      <color indexed="8"/>
      <name val="Arial"/>
      <family val="2"/>
    </font>
    <font>
      <sz val="10"/>
      <color indexed="30"/>
      <name val="Arial"/>
      <family val="2"/>
    </font>
    <font>
      <sz val="12"/>
      <color indexed="8"/>
      <name val="Times New Roman"/>
      <family val="1"/>
    </font>
    <font>
      <u/>
      <sz val="12"/>
      <color indexed="8"/>
      <name val="Times New Roman"/>
      <family val="1"/>
    </font>
    <font>
      <sz val="12"/>
      <color indexed="10"/>
      <name val="Times New Roman"/>
      <family val="1"/>
    </font>
    <font>
      <sz val="10"/>
      <color indexed="10"/>
      <name val="Arial"/>
      <family val="2"/>
    </font>
    <font>
      <b/>
      <sz val="9"/>
      <name val="Arial"/>
      <family val="2"/>
    </font>
    <font>
      <sz val="9"/>
      <name val="Arial"/>
      <family val="2"/>
    </font>
    <font>
      <b/>
      <sz val="11"/>
      <name val="Arial"/>
      <family val="2"/>
    </font>
    <font>
      <b/>
      <vertAlign val="superscript"/>
      <sz val="10"/>
      <name val="Arial"/>
      <family val="2"/>
    </font>
    <font>
      <sz val="11"/>
      <name val="Arial"/>
      <family val="2"/>
    </font>
    <font>
      <b/>
      <sz val="16"/>
      <name val="Arial"/>
      <family val="2"/>
    </font>
    <font>
      <i/>
      <sz val="11"/>
      <color indexed="10"/>
      <name val="Arial"/>
      <family val="2"/>
    </font>
    <font>
      <u/>
      <vertAlign val="superscript"/>
      <sz val="10"/>
      <name val="Arial"/>
      <family val="2"/>
    </font>
    <font>
      <b/>
      <i/>
      <sz val="9"/>
      <color theme="1"/>
      <name val="Arial"/>
      <family val="2"/>
    </font>
    <font>
      <sz val="10"/>
      <name val="Arial"/>
      <family val="2"/>
    </font>
    <font>
      <sz val="9"/>
      <color indexed="81"/>
      <name val="Tahoma"/>
      <family val="2"/>
    </font>
    <font>
      <b/>
      <vertAlign val="superscript"/>
      <sz val="11"/>
      <name val="Arial"/>
      <family val="2"/>
    </font>
  </fonts>
  <fills count="15">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22"/>
        <bgColor indexed="64"/>
      </patternFill>
    </fill>
    <fill>
      <patternFill patternType="solid">
        <fgColor indexed="47"/>
        <bgColor indexed="64"/>
      </patternFill>
    </fill>
    <fill>
      <patternFill patternType="gray125">
        <bgColor indexed="9"/>
      </patternFill>
    </fill>
    <fill>
      <patternFill patternType="solid">
        <fgColor indexed="13"/>
        <bgColor indexed="64"/>
      </patternFill>
    </fill>
    <fill>
      <patternFill patternType="solid">
        <fgColor indexed="44"/>
        <bgColor indexed="64"/>
      </patternFill>
    </fill>
    <fill>
      <patternFill patternType="solid">
        <fgColor theme="2"/>
        <bgColor indexed="64"/>
      </patternFill>
    </fill>
    <fill>
      <patternFill patternType="solid">
        <fgColor theme="0"/>
        <bgColor indexed="64"/>
      </patternFill>
    </fill>
    <fill>
      <patternFill patternType="solid">
        <fgColor theme="2"/>
        <bgColor rgb="FFFFFFCC"/>
      </patternFill>
    </fill>
    <fill>
      <patternFill patternType="solid">
        <fgColor theme="0" tint="-0.14999847407452621"/>
        <bgColor indexed="64"/>
      </patternFill>
    </fill>
  </fills>
  <borders count="7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medium">
        <color indexed="8"/>
      </top>
      <bottom style="thin">
        <color indexed="8"/>
      </bottom>
      <diagonal/>
    </border>
    <border>
      <left/>
      <right/>
      <top style="medium">
        <color indexed="64"/>
      </top>
      <bottom/>
      <diagonal/>
    </border>
    <border>
      <left/>
      <right/>
      <top/>
      <bottom style="thick">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double">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style="double">
        <color indexed="64"/>
      </top>
      <bottom style="medium">
        <color indexed="64"/>
      </bottom>
      <diagonal/>
    </border>
    <border>
      <left style="thin">
        <color indexed="8"/>
      </left>
      <right/>
      <top style="medium">
        <color indexed="8"/>
      </top>
      <bottom style="thin">
        <color indexed="8"/>
      </bottom>
      <diagonal/>
    </border>
    <border>
      <left style="double">
        <color indexed="64"/>
      </left>
      <right/>
      <top/>
      <bottom style="thin">
        <color indexed="64"/>
      </bottom>
      <diagonal/>
    </border>
    <border>
      <left style="double">
        <color indexed="64"/>
      </left>
      <right/>
      <top/>
      <bottom/>
      <diagonal/>
    </border>
    <border>
      <left/>
      <right/>
      <top style="thin">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double">
        <color indexed="64"/>
      </left>
      <right/>
      <top/>
      <bottom style="double">
        <color indexed="64"/>
      </bottom>
      <diagonal/>
    </border>
    <border>
      <left/>
      <right/>
      <top/>
      <bottom style="dashed">
        <color indexed="64"/>
      </bottom>
      <diagonal/>
    </border>
    <border>
      <left style="thin">
        <color indexed="64"/>
      </left>
      <right/>
      <top style="double">
        <color indexed="64"/>
      </top>
      <bottom/>
      <diagonal/>
    </border>
    <border>
      <left style="thin">
        <color indexed="64"/>
      </left>
      <right style="double">
        <color indexed="64"/>
      </right>
      <top style="double">
        <color indexed="64"/>
      </top>
      <bottom/>
      <diagonal/>
    </border>
    <border>
      <left style="thin">
        <color indexed="64"/>
      </left>
      <right/>
      <top/>
      <bottom/>
      <diagonal/>
    </border>
    <border>
      <left style="thin">
        <color indexed="64"/>
      </left>
      <right style="double">
        <color indexed="64"/>
      </right>
      <top/>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
      <left style="double">
        <color indexed="64"/>
      </left>
      <right style="double">
        <color indexed="64"/>
      </right>
      <top/>
      <bottom/>
      <diagonal/>
    </border>
    <border>
      <left/>
      <right style="double">
        <color indexed="64"/>
      </right>
      <top/>
      <bottom/>
      <diagonal/>
    </border>
    <border>
      <left style="double">
        <color indexed="64"/>
      </left>
      <right style="double">
        <color indexed="64"/>
      </right>
      <top style="double">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right style="hair">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thin">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dashed">
        <color indexed="64"/>
      </bottom>
      <diagonal/>
    </border>
    <border>
      <left/>
      <right style="medium">
        <color indexed="64"/>
      </right>
      <top/>
      <bottom/>
      <diagonal/>
    </border>
    <border>
      <left style="medium">
        <color indexed="64"/>
      </left>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thick">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right/>
      <top/>
      <bottom style="hair">
        <color indexed="64"/>
      </bottom>
      <diagonal/>
    </border>
    <border>
      <left/>
      <right style="medium">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s>
  <cellStyleXfs count="2">
    <xf numFmtId="0" fontId="0" fillId="0" borderId="0"/>
    <xf numFmtId="44" fontId="67" fillId="0" borderId="0" applyFont="0" applyFill="0" applyBorder="0" applyAlignment="0" applyProtection="0"/>
  </cellStyleXfs>
  <cellXfs count="529">
    <xf numFmtId="0" fontId="0" fillId="0" borderId="0" xfId="0"/>
    <xf numFmtId="0" fontId="0" fillId="0" borderId="0" xfId="0" applyBorder="1"/>
    <xf numFmtId="0" fontId="0" fillId="0" borderId="1" xfId="0" applyBorder="1" applyProtection="1">
      <protection locked="0"/>
    </xf>
    <xf numFmtId="0" fontId="0" fillId="0" borderId="0" xfId="0" applyBorder="1" applyProtection="1">
      <protection locked="0"/>
    </xf>
    <xf numFmtId="0" fontId="0" fillId="0" borderId="0" xfId="0" applyProtection="1">
      <protection locked="0"/>
    </xf>
    <xf numFmtId="4" fontId="0" fillId="2" borderId="2" xfId="0" applyNumberFormat="1" applyFill="1" applyBorder="1" applyProtection="1">
      <protection locked="0"/>
    </xf>
    <xf numFmtId="4" fontId="0" fillId="0" borderId="0" xfId="0" applyNumberFormat="1" applyProtection="1">
      <protection locked="0"/>
    </xf>
    <xf numFmtId="4" fontId="0" fillId="2" borderId="3" xfId="0" applyNumberFormat="1" applyFill="1" applyBorder="1" applyProtection="1">
      <protection locked="0"/>
    </xf>
    <xf numFmtId="4" fontId="0" fillId="2" borderId="4" xfId="0" applyNumberFormat="1" applyFill="1" applyBorder="1" applyProtection="1">
      <protection locked="0"/>
    </xf>
    <xf numFmtId="4" fontId="0" fillId="2" borderId="5" xfId="0" applyNumberFormat="1" applyFill="1" applyBorder="1" applyProtection="1">
      <protection locked="0"/>
    </xf>
    <xf numFmtId="4" fontId="0" fillId="0" borderId="0" xfId="0" applyNumberFormat="1" applyProtection="1"/>
    <xf numFmtId="4" fontId="0" fillId="2" borderId="6" xfId="0" applyNumberFormat="1" applyFill="1" applyBorder="1" applyProtection="1">
      <protection locked="0"/>
    </xf>
    <xf numFmtId="0" fontId="0" fillId="0" borderId="0" xfId="0" applyAlignment="1" applyProtection="1">
      <alignment horizontal="left"/>
      <protection locked="0"/>
    </xf>
    <xf numFmtId="4" fontId="0" fillId="0" borderId="1" xfId="0" applyNumberFormat="1" applyBorder="1" applyProtection="1">
      <protection locked="0"/>
    </xf>
    <xf numFmtId="0" fontId="0" fillId="0" borderId="0" xfId="0" applyAlignment="1" applyProtection="1">
      <alignment horizontal="centerContinuous"/>
      <protection locked="0"/>
    </xf>
    <xf numFmtId="0" fontId="0" fillId="0" borderId="0" xfId="0" applyAlignment="1" applyProtection="1">
      <alignment horizontal="right"/>
      <protection locked="0"/>
    </xf>
    <xf numFmtId="4" fontId="0" fillId="0" borderId="0" xfId="0" applyNumberFormat="1" applyAlignment="1" applyProtection="1">
      <protection locked="0"/>
    </xf>
    <xf numFmtId="0" fontId="0" fillId="0" borderId="0" xfId="0" quotePrefix="1" applyAlignment="1" applyProtection="1">
      <alignment horizontal="left"/>
      <protection locked="0"/>
    </xf>
    <xf numFmtId="4" fontId="1" fillId="0" borderId="0" xfId="0" applyNumberFormat="1" applyFont="1" applyAlignment="1" applyProtection="1">
      <protection locked="0"/>
    </xf>
    <xf numFmtId="4" fontId="0" fillId="0" borderId="0" xfId="0" quotePrefix="1" applyNumberFormat="1" applyAlignment="1" applyProtection="1">
      <alignment horizontal="left"/>
      <protection locked="0"/>
    </xf>
    <xf numFmtId="0" fontId="1" fillId="0" borderId="0" xfId="0" quotePrefix="1" applyFont="1" applyAlignment="1" applyProtection="1">
      <alignment horizontal="left"/>
      <protection locked="0"/>
    </xf>
    <xf numFmtId="0" fontId="0" fillId="0" borderId="0" xfId="0" quotePrefix="1" applyAlignment="1" applyProtection="1">
      <alignment horizontal="center"/>
      <protection locked="0"/>
    </xf>
    <xf numFmtId="0" fontId="1" fillId="0" borderId="0" xfId="0" applyFont="1" applyAlignment="1" applyProtection="1">
      <alignment horizontal="left"/>
      <protection locked="0"/>
    </xf>
    <xf numFmtId="14" fontId="12" fillId="3" borderId="7" xfId="0" applyNumberFormat="1" applyFont="1" applyFill="1" applyBorder="1" applyProtection="1">
      <protection locked="0"/>
    </xf>
    <xf numFmtId="0" fontId="12" fillId="3" borderId="8" xfId="0" applyFont="1" applyFill="1" applyBorder="1" applyProtection="1">
      <protection locked="0"/>
    </xf>
    <xf numFmtId="18" fontId="12" fillId="3" borderId="2" xfId="0" applyNumberFormat="1" applyFont="1" applyFill="1" applyBorder="1" applyProtection="1">
      <protection locked="0"/>
    </xf>
    <xf numFmtId="0" fontId="0" fillId="0" borderId="0" xfId="0" applyFill="1" applyProtection="1">
      <protection locked="0"/>
    </xf>
    <xf numFmtId="0" fontId="0" fillId="4" borderId="1" xfId="0" applyFill="1" applyBorder="1" applyAlignment="1" applyProtection="1">
      <alignment horizontal="center" vertical="center"/>
      <protection locked="0"/>
    </xf>
    <xf numFmtId="0" fontId="3" fillId="0" borderId="0" xfId="0" applyFont="1" applyAlignment="1" applyProtection="1">
      <alignment horizontal="left"/>
      <protection locked="0"/>
    </xf>
    <xf numFmtId="0" fontId="3" fillId="0" borderId="0" xfId="0" quotePrefix="1" applyFont="1" applyAlignment="1" applyProtection="1">
      <alignment horizontal="right"/>
      <protection locked="0"/>
    </xf>
    <xf numFmtId="0" fontId="3" fillId="0" borderId="0" xfId="0" applyFont="1" applyFill="1" applyAlignment="1" applyProtection="1">
      <alignment horizontal="right"/>
      <protection locked="0"/>
    </xf>
    <xf numFmtId="0" fontId="3" fillId="0" borderId="0" xfId="0" quotePrefix="1" applyFont="1" applyAlignment="1" applyProtection="1">
      <alignment horizontal="left"/>
      <protection locked="0"/>
    </xf>
    <xf numFmtId="0" fontId="13" fillId="0" borderId="0" xfId="0" applyFont="1" applyFill="1" applyBorder="1" applyProtection="1">
      <protection locked="0"/>
    </xf>
    <xf numFmtId="0" fontId="13" fillId="0" borderId="0" xfId="0" applyFont="1" applyFill="1" applyAlignment="1" applyProtection="1">
      <alignment horizontal="right"/>
      <protection locked="0"/>
    </xf>
    <xf numFmtId="0" fontId="0" fillId="0" borderId="9" xfId="0" applyFill="1" applyBorder="1" applyProtection="1">
      <protection locked="0"/>
    </xf>
    <xf numFmtId="0" fontId="10" fillId="0" borderId="0" xfId="0" applyFont="1" applyBorder="1" applyAlignment="1" applyProtection="1">
      <alignment horizontal="center" vertical="top"/>
      <protection locked="0"/>
    </xf>
    <xf numFmtId="0" fontId="6" fillId="0" borderId="10" xfId="0" quotePrefix="1" applyFont="1" applyBorder="1" applyAlignment="1" applyProtection="1">
      <alignment horizontal="left"/>
      <protection locked="0"/>
    </xf>
    <xf numFmtId="0" fontId="1" fillId="0" borderId="10" xfId="0" applyFont="1" applyBorder="1" applyProtection="1">
      <protection locked="0"/>
    </xf>
    <xf numFmtId="0" fontId="6" fillId="0" borderId="11" xfId="0" applyFont="1" applyBorder="1" applyAlignment="1" applyProtection="1">
      <alignment horizontal="centerContinuous"/>
      <protection locked="0"/>
    </xf>
    <xf numFmtId="0" fontId="6" fillId="0" borderId="10" xfId="0" applyFont="1" applyBorder="1" applyAlignment="1" applyProtection="1">
      <alignment horizontal="centerContinuous"/>
      <protection locked="0"/>
    </xf>
    <xf numFmtId="0" fontId="0" fillId="0" borderId="10" xfId="0" applyBorder="1" applyAlignment="1" applyProtection="1">
      <alignment horizontal="centerContinuous"/>
      <protection locked="0"/>
    </xf>
    <xf numFmtId="0" fontId="6" fillId="0" borderId="10" xfId="0" applyFont="1" applyFill="1" applyBorder="1" applyAlignment="1" applyProtection="1">
      <alignment horizontal="centerContinuous"/>
      <protection locked="0"/>
    </xf>
    <xf numFmtId="0" fontId="0" fillId="5" borderId="0" xfId="0" applyFill="1" applyProtection="1">
      <protection locked="0"/>
    </xf>
    <xf numFmtId="0" fontId="1" fillId="5" borderId="0" xfId="0" applyFont="1" applyFill="1" applyAlignment="1" applyProtection="1">
      <alignment horizontal="left"/>
      <protection locked="0"/>
    </xf>
    <xf numFmtId="0" fontId="4" fillId="0" borderId="12" xfId="0" quotePrefix="1" applyFont="1" applyBorder="1" applyAlignment="1" applyProtection="1">
      <alignment horizontal="center"/>
      <protection locked="0"/>
    </xf>
    <xf numFmtId="0" fontId="4" fillId="0" borderId="13" xfId="0" applyFont="1" applyBorder="1" applyAlignment="1" applyProtection="1">
      <alignment horizontal="center"/>
      <protection locked="0"/>
    </xf>
    <xf numFmtId="0" fontId="4" fillId="0" borderId="14" xfId="0" quotePrefix="1" applyFont="1" applyBorder="1" applyAlignment="1" applyProtection="1">
      <alignment horizontal="center"/>
      <protection locked="0"/>
    </xf>
    <xf numFmtId="0" fontId="4" fillId="0" borderId="15" xfId="0" quotePrefix="1" applyFont="1" applyFill="1" applyBorder="1" applyAlignment="1" applyProtection="1">
      <alignment horizontal="center"/>
      <protection locked="0"/>
    </xf>
    <xf numFmtId="0" fontId="5" fillId="0" borderId="16" xfId="0" applyFont="1" applyBorder="1" applyProtection="1">
      <protection locked="0"/>
    </xf>
    <xf numFmtId="0" fontId="5" fillId="0" borderId="16" xfId="0" quotePrefix="1" applyFont="1" applyFill="1" applyBorder="1" applyAlignment="1" applyProtection="1">
      <alignment horizontal="left"/>
      <protection locked="0"/>
    </xf>
    <xf numFmtId="0" fontId="3" fillId="0" borderId="17" xfId="0" quotePrefix="1" applyFont="1" applyBorder="1" applyAlignment="1" applyProtection="1">
      <alignment horizontal="left"/>
      <protection locked="0"/>
    </xf>
    <xf numFmtId="0" fontId="3" fillId="0" borderId="1" xfId="0" applyFont="1" applyBorder="1" applyProtection="1">
      <protection locked="0"/>
    </xf>
    <xf numFmtId="0" fontId="3" fillId="0" borderId="2" xfId="0" quotePrefix="1" applyFont="1" applyBorder="1" applyAlignment="1" applyProtection="1">
      <alignment horizontal="left"/>
      <protection locked="0"/>
    </xf>
    <xf numFmtId="0" fontId="3" fillId="0" borderId="17" xfId="0" applyFont="1" applyBorder="1" applyProtection="1">
      <protection locked="0"/>
    </xf>
    <xf numFmtId="0" fontId="3" fillId="0" borderId="18" xfId="0" applyFont="1" applyBorder="1" applyProtection="1">
      <protection locked="0"/>
    </xf>
    <xf numFmtId="0" fontId="3" fillId="0" borderId="0" xfId="0" applyFont="1" applyBorder="1" applyProtection="1">
      <protection locked="0"/>
    </xf>
    <xf numFmtId="0" fontId="0" fillId="0" borderId="19" xfId="0" applyBorder="1" applyProtection="1">
      <protection locked="0"/>
    </xf>
    <xf numFmtId="0" fontId="3" fillId="0" borderId="20" xfId="0" quotePrefix="1" applyFont="1" applyBorder="1" applyAlignment="1" applyProtection="1">
      <alignment horizontal="left"/>
      <protection locked="0"/>
    </xf>
    <xf numFmtId="0" fontId="3" fillId="0" borderId="21" xfId="0" applyFont="1" applyBorder="1" applyProtection="1">
      <protection locked="0"/>
    </xf>
    <xf numFmtId="0" fontId="3" fillId="0" borderId="1" xfId="0" quotePrefix="1" applyFont="1" applyBorder="1" applyAlignment="1" applyProtection="1">
      <alignment horizontal="left"/>
      <protection locked="0"/>
    </xf>
    <xf numFmtId="0" fontId="0" fillId="0" borderId="18" xfId="0" applyBorder="1" applyProtection="1">
      <protection locked="0"/>
    </xf>
    <xf numFmtId="0" fontId="0" fillId="6" borderId="22" xfId="0" applyFill="1" applyBorder="1" applyProtection="1">
      <protection locked="0"/>
    </xf>
    <xf numFmtId="4" fontId="0" fillId="6" borderId="22" xfId="0" applyNumberFormat="1" applyFill="1" applyBorder="1" applyProtection="1">
      <protection locked="0"/>
    </xf>
    <xf numFmtId="0" fontId="5" fillId="6" borderId="22" xfId="0" applyFont="1" applyFill="1" applyBorder="1" applyProtection="1">
      <protection locked="0"/>
    </xf>
    <xf numFmtId="0" fontId="0" fillId="0" borderId="17" xfId="0" applyBorder="1" applyProtection="1">
      <protection locked="0"/>
    </xf>
    <xf numFmtId="0" fontId="3" fillId="0" borderId="23" xfId="0" quotePrefix="1" applyFont="1" applyBorder="1" applyAlignment="1" applyProtection="1">
      <alignment horizontal="left"/>
      <protection locked="0"/>
    </xf>
    <xf numFmtId="0" fontId="3" fillId="0" borderId="24" xfId="0" applyFont="1" applyBorder="1" applyProtection="1">
      <protection locked="0"/>
    </xf>
    <xf numFmtId="0" fontId="3" fillId="0" borderId="8" xfId="0" quotePrefix="1" applyFont="1" applyBorder="1" applyAlignment="1" applyProtection="1">
      <alignment horizontal="left"/>
      <protection locked="0"/>
    </xf>
    <xf numFmtId="0" fontId="0" fillId="0" borderId="8" xfId="0" applyFill="1" applyBorder="1" applyProtection="1">
      <protection locked="0"/>
    </xf>
    <xf numFmtId="0" fontId="0" fillId="0" borderId="8" xfId="0" applyBorder="1" applyProtection="1">
      <protection locked="0"/>
    </xf>
    <xf numFmtId="0" fontId="3" fillId="0" borderId="8" xfId="0" quotePrefix="1" applyFont="1" applyFill="1" applyBorder="1" applyAlignment="1" applyProtection="1">
      <alignment horizontal="right"/>
      <protection locked="0"/>
    </xf>
    <xf numFmtId="0" fontId="3" fillId="0" borderId="8" xfId="0" applyFont="1" applyFill="1" applyBorder="1" applyAlignment="1" applyProtection="1">
      <alignment horizontal="right"/>
      <protection locked="0"/>
    </xf>
    <xf numFmtId="0" fontId="3" fillId="0" borderId="0" xfId="0" quotePrefix="1" applyFont="1" applyBorder="1" applyAlignment="1" applyProtection="1">
      <alignment horizontal="right"/>
      <protection locked="0"/>
    </xf>
    <xf numFmtId="0" fontId="3" fillId="0" borderId="0" xfId="0" quotePrefix="1" applyFont="1" applyBorder="1" applyAlignment="1" applyProtection="1">
      <alignment horizontal="center" vertical="top" wrapText="1"/>
      <protection locked="0"/>
    </xf>
    <xf numFmtId="0" fontId="3" fillId="0" borderId="0" xfId="0" quotePrefix="1" applyFont="1" applyBorder="1" applyAlignment="1" applyProtection="1">
      <alignment horizontal="left" vertical="top" wrapText="1"/>
      <protection locked="0"/>
    </xf>
    <xf numFmtId="0" fontId="3" fillId="0" borderId="0" xfId="0" applyFont="1" applyFill="1" applyAlignment="1" applyProtection="1">
      <alignment horizontal="left"/>
      <protection locked="0"/>
    </xf>
    <xf numFmtId="0" fontId="3" fillId="0" borderId="0" xfId="0" quotePrefix="1" applyFont="1" applyFill="1" applyAlignment="1" applyProtection="1">
      <alignment horizontal="right"/>
      <protection locked="0"/>
    </xf>
    <xf numFmtId="0" fontId="4" fillId="0" borderId="12" xfId="0" applyFont="1" applyBorder="1" applyAlignment="1" applyProtection="1">
      <alignment horizontal="center"/>
      <protection locked="0"/>
    </xf>
    <xf numFmtId="0" fontId="4" fillId="0" borderId="13" xfId="0" quotePrefix="1" applyFont="1" applyFill="1" applyBorder="1" applyAlignment="1" applyProtection="1">
      <alignment horizontal="center"/>
      <protection locked="0"/>
    </xf>
    <xf numFmtId="0" fontId="5" fillId="0" borderId="8" xfId="0" quotePrefix="1" applyFont="1" applyBorder="1" applyAlignment="1" applyProtection="1">
      <alignment horizontal="center"/>
      <protection locked="0"/>
    </xf>
    <xf numFmtId="0" fontId="5" fillId="0" borderId="0" xfId="0" applyFont="1" applyProtection="1">
      <protection locked="0"/>
    </xf>
    <xf numFmtId="4" fontId="0" fillId="0" borderId="25" xfId="0" applyNumberFormat="1" applyFill="1" applyBorder="1" applyProtection="1"/>
    <xf numFmtId="4" fontId="0" fillId="0" borderId="25" xfId="0" applyNumberFormat="1" applyBorder="1" applyProtection="1"/>
    <xf numFmtId="0" fontId="0" fillId="0" borderId="0" xfId="0" applyNumberFormat="1" applyProtection="1">
      <protection locked="0"/>
    </xf>
    <xf numFmtId="4" fontId="0" fillId="0" borderId="0" xfId="0" applyNumberFormat="1" applyAlignment="1" applyProtection="1"/>
    <xf numFmtId="4" fontId="0" fillId="0" borderId="0" xfId="0" applyNumberFormat="1" applyAlignment="1" applyProtection="1">
      <alignment horizontal="centerContinuous"/>
    </xf>
    <xf numFmtId="4" fontId="1" fillId="0" borderId="0" xfId="0" applyNumberFormat="1" applyFont="1" applyAlignment="1" applyProtection="1"/>
    <xf numFmtId="0" fontId="0" fillId="0" borderId="0" xfId="0" applyProtection="1"/>
    <xf numFmtId="0" fontId="9" fillId="0" borderId="5" xfId="0" quotePrefix="1" applyFont="1" applyBorder="1" applyAlignment="1" applyProtection="1">
      <alignment horizontal="left"/>
      <protection locked="0"/>
    </xf>
    <xf numFmtId="0" fontId="9" fillId="0" borderId="21" xfId="0" quotePrefix="1" applyFont="1" applyBorder="1" applyAlignment="1" applyProtection="1">
      <alignment horizontal="left"/>
      <protection locked="0"/>
    </xf>
    <xf numFmtId="0" fontId="9" fillId="0" borderId="3" xfId="0" quotePrefix="1" applyFont="1" applyBorder="1" applyAlignment="1" applyProtection="1">
      <alignment horizontal="left"/>
      <protection locked="0"/>
    </xf>
    <xf numFmtId="0" fontId="9" fillId="0" borderId="5" xfId="0" applyFont="1" applyBorder="1" applyAlignment="1" applyProtection="1">
      <alignment horizontal="left"/>
      <protection locked="0"/>
    </xf>
    <xf numFmtId="0" fontId="9" fillId="0" borderId="21" xfId="0" applyFont="1" applyBorder="1" applyAlignment="1" applyProtection="1">
      <alignment horizontal="left"/>
      <protection locked="0"/>
    </xf>
    <xf numFmtId="0" fontId="9" fillId="0" borderId="3" xfId="0" applyFont="1" applyBorder="1" applyAlignment="1" applyProtection="1">
      <alignment horizontal="left"/>
      <protection locked="0"/>
    </xf>
    <xf numFmtId="14" fontId="12" fillId="0" borderId="1" xfId="0" applyNumberFormat="1" applyFont="1" applyFill="1" applyBorder="1" applyAlignment="1" applyProtection="1">
      <alignment horizontal="center"/>
      <protection locked="0"/>
    </xf>
    <xf numFmtId="0" fontId="3" fillId="0" borderId="13" xfId="0" quotePrefix="1" applyFont="1" applyBorder="1" applyAlignment="1" applyProtection="1">
      <alignment horizontal="left"/>
      <protection locked="0"/>
    </xf>
    <xf numFmtId="0" fontId="0" fillId="0" borderId="13" xfId="0" applyFill="1" applyBorder="1" applyProtection="1">
      <protection locked="0"/>
    </xf>
    <xf numFmtId="0" fontId="0" fillId="0" borderId="13" xfId="0" applyBorder="1" applyProtection="1">
      <protection locked="0"/>
    </xf>
    <xf numFmtId="0" fontId="3" fillId="0" borderId="13" xfId="0" quotePrefix="1" applyFont="1" applyBorder="1" applyAlignment="1" applyProtection="1">
      <protection locked="0"/>
    </xf>
    <xf numFmtId="4" fontId="0" fillId="0" borderId="13" xfId="0" applyNumberFormat="1" applyBorder="1" applyProtection="1">
      <protection locked="0"/>
    </xf>
    <xf numFmtId="0" fontId="14" fillId="0" borderId="0" xfId="0" applyFont="1" applyFill="1" applyBorder="1" applyAlignment="1" applyProtection="1">
      <alignment horizontal="center"/>
      <protection locked="0"/>
    </xf>
    <xf numFmtId="0" fontId="17" fillId="0" borderId="19" xfId="0" applyFont="1" applyBorder="1" applyAlignment="1">
      <alignment horizontal="center" vertical="top"/>
    </xf>
    <xf numFmtId="0" fontId="17" fillId="0" borderId="19" xfId="0" applyFont="1" applyBorder="1" applyAlignment="1" applyProtection="1">
      <alignment horizontal="center" vertical="top"/>
      <protection locked="0"/>
    </xf>
    <xf numFmtId="0" fontId="0" fillId="7" borderId="5" xfId="0" applyFill="1" applyBorder="1" applyProtection="1">
      <protection locked="0"/>
    </xf>
    <xf numFmtId="0" fontId="0" fillId="7" borderId="21" xfId="0" applyFill="1" applyBorder="1" applyProtection="1">
      <protection locked="0"/>
    </xf>
    <xf numFmtId="0" fontId="0" fillId="7" borderId="3" xfId="0" applyFill="1" applyBorder="1" applyProtection="1">
      <protection locked="0"/>
    </xf>
    <xf numFmtId="0" fontId="6" fillId="0" borderId="26" xfId="0" quotePrefix="1" applyFont="1" applyBorder="1" applyAlignment="1" applyProtection="1">
      <alignment horizontal="left"/>
      <protection locked="0"/>
    </xf>
    <xf numFmtId="0" fontId="1" fillId="0" borderId="26" xfId="0" applyFont="1" applyBorder="1" applyProtection="1">
      <protection locked="0"/>
    </xf>
    <xf numFmtId="0" fontId="6" fillId="0" borderId="27" xfId="0" applyFont="1" applyBorder="1" applyAlignment="1" applyProtection="1">
      <alignment horizontal="centerContinuous"/>
      <protection locked="0"/>
    </xf>
    <xf numFmtId="0" fontId="6" fillId="0" borderId="26" xfId="0" applyFont="1" applyBorder="1" applyAlignment="1" applyProtection="1">
      <alignment horizontal="centerContinuous"/>
      <protection locked="0"/>
    </xf>
    <xf numFmtId="0" fontId="0" fillId="0" borderId="26" xfId="0" applyBorder="1" applyAlignment="1" applyProtection="1">
      <alignment horizontal="centerContinuous"/>
      <protection locked="0"/>
    </xf>
    <xf numFmtId="0" fontId="6" fillId="0" borderId="26" xfId="0" applyFont="1" applyFill="1" applyBorder="1" applyAlignment="1" applyProtection="1">
      <alignment horizontal="centerContinuous"/>
      <protection locked="0"/>
    </xf>
    <xf numFmtId="0" fontId="0" fillId="0" borderId="28" xfId="0" applyBorder="1" applyProtection="1">
      <protection locked="0"/>
    </xf>
    <xf numFmtId="0" fontId="0" fillId="0" borderId="28" xfId="0" quotePrefix="1" applyBorder="1" applyAlignment="1" applyProtection="1">
      <alignment horizontal="left"/>
      <protection locked="0"/>
    </xf>
    <xf numFmtId="0" fontId="0" fillId="0" borderId="28" xfId="0" applyFill="1" applyBorder="1" applyProtection="1">
      <protection locked="0"/>
    </xf>
    <xf numFmtId="14" fontId="0" fillId="7" borderId="1" xfId="0" applyNumberFormat="1" applyFill="1" applyBorder="1" applyProtection="1">
      <protection locked="0"/>
    </xf>
    <xf numFmtId="14" fontId="0" fillId="0" borderId="21" xfId="0" applyNumberFormat="1" applyBorder="1"/>
    <xf numFmtId="0" fontId="19" fillId="0" borderId="0" xfId="0" applyFont="1" applyAlignment="1">
      <alignment horizontal="right"/>
    </xf>
    <xf numFmtId="0" fontId="14" fillId="0" borderId="21" xfId="0" applyFont="1" applyBorder="1" applyAlignment="1">
      <alignment horizontal="right"/>
    </xf>
    <xf numFmtId="0" fontId="0" fillId="0" borderId="21" xfId="0" applyBorder="1"/>
    <xf numFmtId="14" fontId="0" fillId="0" borderId="1" xfId="0" applyNumberFormat="1" applyBorder="1"/>
    <xf numFmtId="0" fontId="0" fillId="0" borderId="1" xfId="0" applyBorder="1"/>
    <xf numFmtId="0" fontId="20" fillId="0" borderId="21" xfId="0" applyFont="1" applyBorder="1"/>
    <xf numFmtId="0" fontId="20" fillId="0" borderId="1" xfId="0" applyFont="1" applyBorder="1"/>
    <xf numFmtId="14" fontId="0" fillId="0" borderId="1" xfId="0" applyNumberFormat="1" applyFill="1" applyBorder="1"/>
    <xf numFmtId="14" fontId="0" fillId="0" borderId="0" xfId="0" applyNumberFormat="1" applyFill="1" applyBorder="1"/>
    <xf numFmtId="0" fontId="12" fillId="0" borderId="0" xfId="0" applyFont="1"/>
    <xf numFmtId="0" fontId="14" fillId="0" borderId="21" xfId="0" applyFont="1" applyBorder="1"/>
    <xf numFmtId="166" fontId="0" fillId="0" borderId="21" xfId="0" applyNumberFormat="1" applyBorder="1"/>
    <xf numFmtId="10" fontId="0" fillId="0" borderId="21" xfId="0" applyNumberFormat="1" applyBorder="1"/>
    <xf numFmtId="9" fontId="0" fillId="0" borderId="21" xfId="0" applyNumberFormat="1" applyBorder="1"/>
    <xf numFmtId="0" fontId="21" fillId="0" borderId="21" xfId="0" applyFont="1" applyBorder="1" applyAlignment="1">
      <alignment horizontal="right"/>
    </xf>
    <xf numFmtId="166" fontId="0" fillId="0" borderId="21" xfId="0" applyNumberFormat="1" applyBorder="1" applyAlignment="1">
      <alignment horizontal="right"/>
    </xf>
    <xf numFmtId="18" fontId="0" fillId="0" borderId="21" xfId="0" applyNumberFormat="1" applyBorder="1" applyAlignment="1">
      <alignment horizontal="right"/>
    </xf>
    <xf numFmtId="0" fontId="0" fillId="4" borderId="1" xfId="0" applyFill="1" applyBorder="1"/>
    <xf numFmtId="18" fontId="0" fillId="0" borderId="1" xfId="0" applyNumberFormat="1" applyBorder="1"/>
    <xf numFmtId="18" fontId="0" fillId="0" borderId="21" xfId="0" applyNumberFormat="1" applyBorder="1"/>
    <xf numFmtId="0" fontId="12" fillId="0" borderId="1" xfId="0" applyFont="1" applyFill="1" applyBorder="1" applyAlignment="1" applyProtection="1">
      <alignment horizontal="center"/>
      <protection locked="0"/>
    </xf>
    <xf numFmtId="0" fontId="15" fillId="7" borderId="1" xfId="0" applyFont="1" applyFill="1" applyBorder="1" applyAlignment="1" applyProtection="1">
      <alignment vertical="top" wrapText="1"/>
      <protection locked="0"/>
    </xf>
    <xf numFmtId="0" fontId="13" fillId="0" borderId="0" xfId="0" applyFont="1" applyFill="1" applyBorder="1" applyAlignment="1" applyProtection="1">
      <alignment horizontal="left"/>
      <protection locked="0"/>
    </xf>
    <xf numFmtId="0" fontId="12" fillId="0" borderId="0" xfId="0" applyFont="1" applyFill="1" applyBorder="1" applyAlignment="1" applyProtection="1">
      <alignment horizontal="center"/>
      <protection locked="0"/>
    </xf>
    <xf numFmtId="0" fontId="5" fillId="0" borderId="0" xfId="0" applyFont="1" applyAlignment="1" applyProtection="1">
      <alignment horizontal="right"/>
      <protection locked="0"/>
    </xf>
    <xf numFmtId="0" fontId="5" fillId="0" borderId="8" xfId="0" quotePrefix="1" applyFont="1" applyBorder="1" applyAlignment="1" applyProtection="1">
      <alignment horizontal="left"/>
      <protection locked="0"/>
    </xf>
    <xf numFmtId="0" fontId="1" fillId="4" borderId="0" xfId="0" quotePrefix="1" applyFont="1" applyFill="1" applyAlignment="1" applyProtection="1">
      <alignment horizontal="left"/>
      <protection locked="0"/>
    </xf>
    <xf numFmtId="0" fontId="0" fillId="4" borderId="0" xfId="0" applyFill="1" applyProtection="1">
      <protection locked="0"/>
    </xf>
    <xf numFmtId="0" fontId="11" fillId="4" borderId="0" xfId="0" quotePrefix="1" applyFont="1" applyFill="1" applyAlignment="1" applyProtection="1">
      <alignment horizontal="left"/>
      <protection locked="0"/>
    </xf>
    <xf numFmtId="0" fontId="0" fillId="4" borderId="25" xfId="0" applyFill="1" applyBorder="1" applyAlignment="1" applyProtection="1">
      <alignment horizontal="center"/>
      <protection locked="0"/>
    </xf>
    <xf numFmtId="0" fontId="0" fillId="0" borderId="0" xfId="0" applyAlignment="1" applyProtection="1">
      <alignment horizontal="center"/>
      <protection locked="0"/>
    </xf>
    <xf numFmtId="0" fontId="0" fillId="0" borderId="1" xfId="0" applyBorder="1" applyAlignment="1" applyProtection="1">
      <alignment horizontal="center"/>
      <protection locked="0"/>
    </xf>
    <xf numFmtId="0" fontId="0" fillId="0" borderId="1" xfId="0" quotePrefix="1" applyBorder="1" applyAlignment="1" applyProtection="1">
      <alignment horizontal="center"/>
      <protection locked="0"/>
    </xf>
    <xf numFmtId="0" fontId="3" fillId="0" borderId="0" xfId="0" applyFont="1" applyFill="1" applyAlignment="1" applyProtection="1">
      <alignment horizontal="center" vertical="top" wrapText="1"/>
      <protection locked="0"/>
    </xf>
    <xf numFmtId="0" fontId="15" fillId="0" borderId="0" xfId="0" applyFont="1" applyProtection="1">
      <protection locked="0"/>
    </xf>
    <xf numFmtId="0" fontId="25" fillId="0" borderId="0" xfId="0" applyFont="1"/>
    <xf numFmtId="0" fontId="27" fillId="0" borderId="0" xfId="0" applyFont="1" applyAlignment="1">
      <alignment horizontal="justify"/>
    </xf>
    <xf numFmtId="0" fontId="27" fillId="8" borderId="29" xfId="0" applyFont="1" applyFill="1" applyBorder="1" applyAlignment="1">
      <alignment vertical="top" wrapText="1"/>
    </xf>
    <xf numFmtId="0" fontId="28" fillId="8" borderId="29" xfId="0" applyFont="1" applyFill="1" applyBorder="1" applyAlignment="1">
      <alignment horizontal="center" vertical="top" wrapText="1"/>
    </xf>
    <xf numFmtId="0" fontId="27" fillId="8" borderId="29" xfId="0" applyFont="1" applyFill="1" applyBorder="1" applyAlignment="1">
      <alignment horizontal="center" vertical="top" wrapText="1"/>
    </xf>
    <xf numFmtId="0" fontId="27" fillId="8" borderId="30" xfId="0" applyFont="1" applyFill="1" applyBorder="1" applyAlignment="1">
      <alignment horizontal="center" vertical="top" wrapText="1"/>
    </xf>
    <xf numFmtId="0" fontId="27" fillId="8" borderId="31" xfId="0" applyFont="1" applyFill="1" applyBorder="1" applyAlignment="1">
      <alignment vertical="top" wrapText="1"/>
    </xf>
    <xf numFmtId="0" fontId="28" fillId="8" borderId="31" xfId="0" applyFont="1" applyFill="1" applyBorder="1" applyAlignment="1">
      <alignment horizontal="center" vertical="top" wrapText="1"/>
    </xf>
    <xf numFmtId="0" fontId="27" fillId="8" borderId="32" xfId="0" applyFont="1" applyFill="1" applyBorder="1" applyAlignment="1">
      <alignment horizontal="center" vertical="top" wrapText="1"/>
    </xf>
    <xf numFmtId="0" fontId="0" fillId="8" borderId="31" xfId="0" applyFill="1" applyBorder="1" applyAlignment="1">
      <alignment vertical="top" wrapText="1"/>
    </xf>
    <xf numFmtId="0" fontId="28" fillId="8" borderId="32" xfId="0" applyFont="1" applyFill="1" applyBorder="1" applyAlignment="1">
      <alignment horizontal="center" vertical="top" wrapText="1"/>
    </xf>
    <xf numFmtId="0" fontId="28" fillId="8" borderId="31" xfId="0" applyFont="1" applyFill="1" applyBorder="1" applyAlignment="1">
      <alignment vertical="top" wrapText="1"/>
    </xf>
    <xf numFmtId="0" fontId="24" fillId="0" borderId="33" xfId="0" applyFont="1" applyBorder="1" applyAlignment="1">
      <alignment vertical="top" wrapText="1"/>
    </xf>
    <xf numFmtId="0" fontId="27" fillId="0" borderId="34" xfId="0" applyFont="1" applyBorder="1" applyAlignment="1">
      <alignment horizontal="center" vertical="top" wrapText="1"/>
    </xf>
    <xf numFmtId="0" fontId="24" fillId="0" borderId="34" xfId="0" applyFont="1" applyBorder="1" applyAlignment="1">
      <alignment horizontal="center" vertical="top" wrapText="1"/>
    </xf>
    <xf numFmtId="0" fontId="24" fillId="0" borderId="35" xfId="0" applyFont="1" applyBorder="1" applyAlignment="1">
      <alignment vertical="top" wrapText="1"/>
    </xf>
    <xf numFmtId="0" fontId="27" fillId="0" borderId="36" xfId="0" applyFont="1" applyBorder="1" applyAlignment="1">
      <alignment horizontal="center" vertical="top" wrapText="1"/>
    </xf>
    <xf numFmtId="0" fontId="24" fillId="0" borderId="36" xfId="0" applyFont="1" applyBorder="1" applyAlignment="1">
      <alignment horizontal="center" vertical="top" wrapText="1"/>
    </xf>
    <xf numFmtId="0" fontId="23" fillId="0" borderId="37" xfId="0" applyFont="1" applyBorder="1" applyAlignment="1">
      <alignment vertical="top" wrapText="1"/>
    </xf>
    <xf numFmtId="0" fontId="27" fillId="0" borderId="38" xfId="0" applyFont="1" applyBorder="1" applyAlignment="1">
      <alignment horizontal="center" vertical="top" wrapText="1"/>
    </xf>
    <xf numFmtId="0" fontId="30" fillId="0" borderId="35" xfId="0" applyFont="1" applyBorder="1" applyAlignment="1">
      <alignment vertical="top" wrapText="1"/>
    </xf>
    <xf numFmtId="0" fontId="24" fillId="0" borderId="37" xfId="0" applyFont="1" applyBorder="1" applyAlignment="1">
      <alignment vertical="top" wrapText="1"/>
    </xf>
    <xf numFmtId="0" fontId="27" fillId="0" borderId="36" xfId="0" applyFont="1" applyBorder="1" applyAlignment="1">
      <alignment horizontal="center" wrapText="1"/>
    </xf>
    <xf numFmtId="0" fontId="24" fillId="0" borderId="36" xfId="0" applyFont="1" applyBorder="1" applyAlignment="1">
      <alignment horizontal="center" wrapText="1"/>
    </xf>
    <xf numFmtId="0" fontId="32" fillId="0" borderId="0" xfId="0" applyFont="1" applyAlignment="1">
      <alignment horizontal="right" vertical="center"/>
    </xf>
    <xf numFmtId="0" fontId="25" fillId="0" borderId="0" xfId="0" applyFont="1" applyAlignment="1"/>
    <xf numFmtId="0" fontId="24" fillId="0" borderId="0" xfId="0" applyFont="1"/>
    <xf numFmtId="0" fontId="35" fillId="0" borderId="0" xfId="0" applyFont="1" applyAlignment="1"/>
    <xf numFmtId="0" fontId="35" fillId="0" borderId="0" xfId="0" applyFont="1" applyAlignment="1">
      <alignment horizontal="left" indent="2"/>
    </xf>
    <xf numFmtId="0" fontId="22" fillId="0" borderId="0" xfId="0" applyFont="1"/>
    <xf numFmtId="0" fontId="26" fillId="0" borderId="0" xfId="0" applyFont="1"/>
    <xf numFmtId="0" fontId="25" fillId="0" borderId="34" xfId="0" applyFont="1" applyBorder="1" applyAlignment="1">
      <alignment horizontal="center" vertical="top" wrapText="1"/>
    </xf>
    <xf numFmtId="0" fontId="26" fillId="0" borderId="35" xfId="0" applyFont="1" applyBorder="1" applyAlignment="1">
      <alignment vertical="top" wrapText="1"/>
    </xf>
    <xf numFmtId="8" fontId="26" fillId="0" borderId="36" xfId="0" applyNumberFormat="1" applyFont="1" applyBorder="1" applyAlignment="1">
      <alignment horizontal="center" vertical="top" wrapText="1"/>
    </xf>
    <xf numFmtId="2" fontId="26" fillId="0" borderId="36" xfId="0" applyNumberFormat="1" applyFont="1" applyBorder="1" applyAlignment="1">
      <alignment horizontal="center" vertical="top" wrapText="1"/>
    </xf>
    <xf numFmtId="2" fontId="33" fillId="0" borderId="36" xfId="0" applyNumberFormat="1" applyFont="1" applyBorder="1" applyAlignment="1">
      <alignment horizontal="center" vertical="top" wrapText="1"/>
    </xf>
    <xf numFmtId="0" fontId="25" fillId="0" borderId="35" xfId="0" applyFont="1" applyBorder="1" applyAlignment="1">
      <alignment vertical="top" wrapText="1"/>
    </xf>
    <xf numFmtId="8" fontId="35" fillId="0" borderId="36" xfId="0" applyNumberFormat="1" applyFont="1" applyBorder="1" applyAlignment="1">
      <alignment horizontal="center" vertical="top" wrapText="1"/>
    </xf>
    <xf numFmtId="0" fontId="26" fillId="0" borderId="0" xfId="0" applyFont="1" applyAlignment="1"/>
    <xf numFmtId="0" fontId="36" fillId="0" borderId="0" xfId="0" applyFont="1" applyAlignment="1"/>
    <xf numFmtId="0" fontId="26" fillId="0" borderId="0" xfId="0" applyFont="1" applyAlignment="1">
      <alignment horizontal="left"/>
    </xf>
    <xf numFmtId="0" fontId="0" fillId="0" borderId="0" xfId="0" applyAlignment="1"/>
    <xf numFmtId="0" fontId="24" fillId="0" borderId="0" xfId="0" applyFont="1" applyAlignment="1"/>
    <xf numFmtId="0" fontId="39" fillId="0" borderId="0" xfId="0" applyFont="1" applyAlignment="1">
      <alignment horizontal="right"/>
    </xf>
    <xf numFmtId="0" fontId="39" fillId="0" borderId="0" xfId="0" applyFont="1" applyAlignment="1">
      <alignment horizontal="right" vertical="center"/>
    </xf>
    <xf numFmtId="0" fontId="35" fillId="0" borderId="0" xfId="0" applyFont="1"/>
    <xf numFmtId="0" fontId="35" fillId="0" borderId="0" xfId="0" applyFont="1" applyAlignment="1">
      <alignment horizontal="left" indent="4"/>
    </xf>
    <xf numFmtId="0" fontId="26" fillId="0" borderId="0" xfId="0" applyFont="1" applyAlignment="1">
      <alignment horizontal="left" indent="2"/>
    </xf>
    <xf numFmtId="0" fontId="26" fillId="0" borderId="0" xfId="0" applyFont="1" applyAlignment="1">
      <alignment horizontal="left" indent="7"/>
    </xf>
    <xf numFmtId="0" fontId="36" fillId="0" borderId="0" xfId="0" applyFont="1" applyAlignment="1">
      <alignment horizontal="left" indent="4"/>
    </xf>
    <xf numFmtId="0" fontId="26" fillId="0" borderId="0" xfId="0" applyFont="1" applyAlignment="1">
      <alignment horizontal="left" indent="4"/>
    </xf>
    <xf numFmtId="0" fontId="40" fillId="0" borderId="0" xfId="0" applyFont="1" applyAlignment="1">
      <alignment horizontal="left" indent="9"/>
    </xf>
    <xf numFmtId="0" fontId="26" fillId="0" borderId="0" xfId="0" applyFont="1" applyAlignment="1">
      <alignment horizontal="center"/>
    </xf>
    <xf numFmtId="0" fontId="25" fillId="0" borderId="0" xfId="0" applyFont="1" applyAlignment="1">
      <alignment horizontal="left" indent="2"/>
    </xf>
    <xf numFmtId="0" fontId="25" fillId="0" borderId="0" xfId="0" applyFont="1" applyAlignment="1">
      <alignment horizontal="center"/>
    </xf>
    <xf numFmtId="0" fontId="24" fillId="0" borderId="2" xfId="0" applyFont="1" applyBorder="1" applyAlignment="1">
      <alignment horizontal="justify" wrapText="1"/>
    </xf>
    <xf numFmtId="0" fontId="24" fillId="0" borderId="2" xfId="0" applyFont="1" applyBorder="1"/>
    <xf numFmtId="0" fontId="24" fillId="0" borderId="2" xfId="0" applyFont="1" applyBorder="1" applyAlignment="1">
      <alignment horizontal="center"/>
    </xf>
    <xf numFmtId="0" fontId="24" fillId="0" borderId="0" xfId="0" applyFont="1" applyBorder="1"/>
    <xf numFmtId="0" fontId="24" fillId="0" borderId="5" xfId="0" applyFont="1" applyBorder="1"/>
    <xf numFmtId="0" fontId="24" fillId="0" borderId="21" xfId="0" applyFont="1" applyBorder="1" applyAlignment="1">
      <alignment horizontal="center"/>
    </xf>
    <xf numFmtId="0" fontId="22" fillId="0" borderId="21" xfId="0" applyFont="1" applyBorder="1" applyAlignment="1">
      <alignment horizontal="left"/>
    </xf>
    <xf numFmtId="0" fontId="22" fillId="0" borderId="0" xfId="0" applyFont="1" applyBorder="1" applyAlignment="1">
      <alignment horizontal="left"/>
    </xf>
    <xf numFmtId="0" fontId="22" fillId="0" borderId="5" xfId="0" applyFont="1" applyBorder="1" applyAlignment="1">
      <alignment horizontal="left"/>
    </xf>
    <xf numFmtId="0" fontId="22" fillId="0" borderId="3" xfId="0" applyFont="1" applyBorder="1" applyAlignment="1">
      <alignment horizontal="left"/>
    </xf>
    <xf numFmtId="0" fontId="41" fillId="0" borderId="33" xfId="0" applyFont="1" applyBorder="1" applyAlignment="1">
      <alignment horizontal="center" vertical="top" wrapText="1"/>
    </xf>
    <xf numFmtId="0" fontId="41" fillId="0" borderId="34" xfId="0" applyFont="1" applyBorder="1" applyAlignment="1">
      <alignment horizontal="center" vertical="top" wrapText="1"/>
    </xf>
    <xf numFmtId="0" fontId="42" fillId="0" borderId="39" xfId="0" applyFont="1" applyBorder="1" applyAlignment="1">
      <alignment horizontal="center" vertical="top" wrapText="1"/>
    </xf>
    <xf numFmtId="0" fontId="42" fillId="0" borderId="38" xfId="0" applyFont="1" applyBorder="1" applyAlignment="1">
      <alignment horizontal="center" vertical="top" wrapText="1"/>
    </xf>
    <xf numFmtId="0" fontId="35" fillId="9" borderId="35" xfId="0" applyFont="1" applyFill="1" applyBorder="1" applyAlignment="1">
      <alignment horizontal="left" vertical="top" wrapText="1"/>
    </xf>
    <xf numFmtId="0" fontId="41" fillId="9" borderId="36" xfId="0" applyFont="1" applyFill="1" applyBorder="1" applyAlignment="1">
      <alignment horizontal="left" vertical="top" wrapText="1"/>
    </xf>
    <xf numFmtId="0" fontId="41" fillId="9" borderId="36" xfId="0" applyFont="1" applyFill="1" applyBorder="1" applyAlignment="1">
      <alignment horizontal="center" vertical="top" wrapText="1"/>
    </xf>
    <xf numFmtId="0" fontId="41" fillId="0" borderId="35" xfId="0" applyFont="1" applyBorder="1" applyAlignment="1">
      <alignment horizontal="left" vertical="top" wrapText="1"/>
    </xf>
    <xf numFmtId="0" fontId="41" fillId="0" borderId="36" xfId="0" applyFont="1" applyBorder="1" applyAlignment="1">
      <alignment horizontal="center" vertical="top" wrapText="1"/>
    </xf>
    <xf numFmtId="0" fontId="35" fillId="0" borderId="35" xfId="0" applyFont="1" applyBorder="1" applyAlignment="1">
      <alignment horizontal="left" vertical="top" wrapText="1"/>
    </xf>
    <xf numFmtId="0" fontId="26" fillId="0" borderId="36" xfId="0" applyFont="1" applyBorder="1" applyAlignment="1">
      <alignment horizontal="center" vertical="top" wrapText="1"/>
    </xf>
    <xf numFmtId="0" fontId="41" fillId="0" borderId="35" xfId="0" applyFont="1" applyBorder="1" applyAlignment="1">
      <alignment horizontal="center" vertical="top" wrapText="1"/>
    </xf>
    <xf numFmtId="0" fontId="26" fillId="9" borderId="36" xfId="0" applyFont="1" applyFill="1" applyBorder="1" applyAlignment="1">
      <alignment horizontal="center" vertical="top" wrapText="1"/>
    </xf>
    <xf numFmtId="0" fontId="45" fillId="0" borderId="0" xfId="0" applyFont="1"/>
    <xf numFmtId="0" fontId="41" fillId="0" borderId="33" xfId="0" applyFont="1" applyBorder="1" applyAlignment="1">
      <alignment horizontal="left" vertical="top" wrapText="1"/>
    </xf>
    <xf numFmtId="0" fontId="41" fillId="0" borderId="34" xfId="0" applyFont="1" applyBorder="1" applyAlignment="1">
      <alignment horizontal="left" vertical="top" wrapText="1"/>
    </xf>
    <xf numFmtId="0" fontId="42" fillId="0" borderId="36" xfId="0" applyFont="1" applyBorder="1" applyAlignment="1">
      <alignment horizontal="center" vertical="top" wrapText="1"/>
    </xf>
    <xf numFmtId="0" fontId="44" fillId="0" borderId="36" xfId="0" applyFont="1" applyBorder="1" applyAlignment="1">
      <alignment horizontal="center" vertical="top" wrapText="1"/>
    </xf>
    <xf numFmtId="0" fontId="41" fillId="0" borderId="36" xfId="0" applyFont="1" applyBorder="1" applyAlignment="1">
      <alignment horizontal="left" vertical="top" wrapText="1"/>
    </xf>
    <xf numFmtId="0" fontId="22" fillId="0" borderId="35" xfId="0" applyFont="1" applyBorder="1" applyAlignment="1">
      <alignment horizontal="left" vertical="top" wrapText="1"/>
    </xf>
    <xf numFmtId="8" fontId="25" fillId="0" borderId="36" xfId="0" applyNumberFormat="1" applyFont="1" applyBorder="1" applyAlignment="1">
      <alignment horizontal="center" vertical="top" wrapText="1"/>
    </xf>
    <xf numFmtId="0" fontId="44" fillId="0" borderId="38" xfId="0" applyFont="1" applyBorder="1" applyAlignment="1">
      <alignment horizontal="center" vertical="top" wrapText="1"/>
    </xf>
    <xf numFmtId="0" fontId="47" fillId="0" borderId="35" xfId="0" applyFont="1" applyBorder="1" applyAlignment="1">
      <alignment horizontal="left" vertical="top" wrapText="1"/>
    </xf>
    <xf numFmtId="0" fontId="35" fillId="0" borderId="0" xfId="0" applyFont="1" applyAlignment="1">
      <alignment horizontal="right"/>
    </xf>
    <xf numFmtId="0" fontId="43" fillId="0" borderId="0" xfId="0" applyFont="1" applyAlignment="1"/>
    <xf numFmtId="0" fontId="35" fillId="0" borderId="0" xfId="0" applyFont="1" applyFill="1" applyBorder="1" applyAlignment="1">
      <alignment horizontal="right"/>
    </xf>
    <xf numFmtId="0" fontId="34" fillId="0" borderId="0" xfId="0" applyFont="1" applyAlignment="1"/>
    <xf numFmtId="2" fontId="0" fillId="2" borderId="2" xfId="0" applyNumberFormat="1" applyFill="1" applyBorder="1" applyProtection="1">
      <protection locked="0"/>
    </xf>
    <xf numFmtId="0" fontId="51" fillId="0" borderId="0" xfId="0" applyFont="1" applyAlignment="1">
      <alignment horizontal="left" indent="4"/>
    </xf>
    <xf numFmtId="0" fontId="55" fillId="0" borderId="0" xfId="0" applyFont="1"/>
    <xf numFmtId="0" fontId="53" fillId="0" borderId="0" xfId="0" applyFont="1"/>
    <xf numFmtId="0" fontId="54" fillId="0" borderId="0" xfId="0" applyFont="1"/>
    <xf numFmtId="8" fontId="54" fillId="0" borderId="0" xfId="0" applyNumberFormat="1" applyFont="1"/>
    <xf numFmtId="8" fontId="55" fillId="0" borderId="0" xfId="0" applyNumberFormat="1" applyFont="1"/>
    <xf numFmtId="0" fontId="56" fillId="0" borderId="0" xfId="0" applyFont="1"/>
    <xf numFmtId="0" fontId="57" fillId="0" borderId="0" xfId="0" applyFont="1"/>
    <xf numFmtId="0" fontId="0" fillId="0" borderId="0" xfId="0" applyAlignment="1">
      <alignment horizontal="right"/>
    </xf>
    <xf numFmtId="0" fontId="0" fillId="0" borderId="0" xfId="0" applyAlignment="1">
      <alignment horizontal="left"/>
    </xf>
    <xf numFmtId="0" fontId="58" fillId="0" borderId="0" xfId="0" applyFont="1" applyBorder="1" applyAlignment="1" applyProtection="1">
      <protection hidden="1"/>
    </xf>
    <xf numFmtId="0" fontId="2" fillId="0" borderId="71" xfId="0" applyFont="1" applyBorder="1" applyAlignment="1" applyProtection="1">
      <alignment horizontal="right"/>
      <protection hidden="1"/>
    </xf>
    <xf numFmtId="0" fontId="18" fillId="11" borderId="2" xfId="0" applyFont="1" applyFill="1" applyBorder="1" applyProtection="1">
      <protection locked="0"/>
    </xf>
    <xf numFmtId="166" fontId="2" fillId="0" borderId="57" xfId="0" applyNumberFormat="1" applyFont="1" applyFill="1" applyBorder="1" applyAlignment="1" applyProtection="1">
      <alignment horizontal="right"/>
    </xf>
    <xf numFmtId="0" fontId="2" fillId="0" borderId="0" xfId="0" applyFont="1" applyBorder="1" applyAlignment="1" applyProtection="1">
      <alignment horizontal="center"/>
    </xf>
    <xf numFmtId="0" fontId="59" fillId="0" borderId="0" xfId="0" applyFont="1" applyFill="1" applyBorder="1" applyAlignment="1" applyProtection="1">
      <alignment horizontal="right"/>
    </xf>
    <xf numFmtId="0" fontId="2" fillId="0" borderId="0" xfId="0" applyFont="1" applyFill="1" applyBorder="1" applyAlignment="1" applyProtection="1">
      <alignment horizontal="center"/>
    </xf>
    <xf numFmtId="0" fontId="2" fillId="0" borderId="0" xfId="0" applyFont="1" applyFill="1" applyBorder="1" applyAlignment="1" applyProtection="1">
      <alignment horizontal="right"/>
    </xf>
    <xf numFmtId="0" fontId="0" fillId="0" borderId="0" xfId="0" applyFill="1" applyBorder="1" applyAlignment="1" applyProtection="1">
      <alignment horizontal="center"/>
    </xf>
    <xf numFmtId="0" fontId="19" fillId="7" borderId="21" xfId="0" applyFont="1" applyFill="1" applyBorder="1" applyAlignment="1" applyProtection="1">
      <alignment vertical="center"/>
    </xf>
    <xf numFmtId="166" fontId="1" fillId="11" borderId="74" xfId="0" applyNumberFormat="1" applyFont="1" applyFill="1" applyBorder="1" applyAlignment="1" applyProtection="1">
      <alignment horizontal="right"/>
    </xf>
    <xf numFmtId="0" fontId="0" fillId="0" borderId="71" xfId="0" applyBorder="1" applyProtection="1"/>
    <xf numFmtId="0" fontId="60" fillId="0" borderId="21" xfId="0" applyFont="1" applyFill="1" applyBorder="1" applyAlignment="1" applyProtection="1">
      <alignment vertical="center"/>
    </xf>
    <xf numFmtId="0" fontId="60" fillId="0" borderId="21" xfId="0" applyFont="1" applyFill="1" applyBorder="1" applyAlignment="1" applyProtection="1">
      <alignment horizontal="right" vertical="center"/>
    </xf>
    <xf numFmtId="0" fontId="19" fillId="7" borderId="2" xfId="0" applyFont="1" applyFill="1" applyBorder="1" applyAlignment="1" applyProtection="1">
      <alignment horizontal="center" vertical="center"/>
    </xf>
    <xf numFmtId="0" fontId="2" fillId="0" borderId="71" xfId="0" applyFont="1" applyBorder="1" applyAlignment="1" applyProtection="1">
      <alignment horizontal="right"/>
    </xf>
    <xf numFmtId="0" fontId="2" fillId="0" borderId="31" xfId="0" applyFont="1" applyBorder="1" applyAlignment="1" applyProtection="1">
      <alignment horizontal="right"/>
    </xf>
    <xf numFmtId="0" fontId="19" fillId="7" borderId="69" xfId="0" applyFont="1" applyFill="1" applyBorder="1" applyAlignment="1" applyProtection="1">
      <alignment horizontal="left" vertical="center"/>
    </xf>
    <xf numFmtId="0" fontId="2" fillId="0" borderId="42" xfId="0" applyFont="1" applyBorder="1" applyAlignment="1" applyProtection="1">
      <alignment horizontal="right"/>
    </xf>
    <xf numFmtId="0" fontId="19" fillId="7" borderId="1" xfId="0" applyFont="1" applyFill="1" applyBorder="1" applyAlignment="1" applyProtection="1">
      <alignment vertical="center"/>
    </xf>
    <xf numFmtId="166" fontId="2" fillId="11" borderId="74" xfId="0" applyNumberFormat="1" applyFont="1" applyFill="1" applyBorder="1" applyAlignment="1" applyProtection="1">
      <alignment horizontal="right"/>
    </xf>
    <xf numFmtId="0" fontId="0" fillId="0" borderId="0" xfId="0" applyBorder="1" applyProtection="1"/>
    <xf numFmtId="0" fontId="62" fillId="0" borderId="0" xfId="0" applyFont="1" applyBorder="1" applyProtection="1"/>
    <xf numFmtId="0" fontId="0" fillId="0" borderId="0" xfId="0" applyBorder="1" applyAlignment="1" applyProtection="1">
      <alignment horizontal="left" vertical="center"/>
    </xf>
    <xf numFmtId="14" fontId="0" fillId="0" borderId="0" xfId="0" applyNumberFormat="1" applyFill="1" applyBorder="1" applyProtection="1"/>
    <xf numFmtId="0" fontId="17" fillId="0" borderId="0" xfId="0" applyFont="1" applyBorder="1" applyAlignment="1" applyProtection="1">
      <alignment horizontal="left" vertical="top"/>
    </xf>
    <xf numFmtId="0" fontId="12" fillId="0" borderId="0" xfId="0" applyFont="1" applyBorder="1" applyAlignment="1" applyProtection="1"/>
    <xf numFmtId="166" fontId="18" fillId="0" borderId="44" xfId="0" applyNumberFormat="1" applyFont="1" applyFill="1" applyBorder="1" applyAlignment="1" applyProtection="1">
      <alignment horizontal="center"/>
      <protection locked="0" hidden="1"/>
    </xf>
    <xf numFmtId="1" fontId="18" fillId="0" borderId="45" xfId="0" applyNumberFormat="1" applyFont="1" applyBorder="1" applyAlignment="1" applyProtection="1">
      <alignment horizontal="center"/>
      <protection locked="0"/>
    </xf>
    <xf numFmtId="1" fontId="18" fillId="11" borderId="45" xfId="0" applyNumberFormat="1" applyFont="1" applyFill="1" applyBorder="1" applyAlignment="1" applyProtection="1">
      <alignment horizontal="center"/>
      <protection locked="0"/>
    </xf>
    <xf numFmtId="7" fontId="0" fillId="11" borderId="45" xfId="1" applyNumberFormat="1" applyFont="1" applyFill="1" applyBorder="1" applyProtection="1">
      <protection locked="0"/>
    </xf>
    <xf numFmtId="1" fontId="18" fillId="0" borderId="2" xfId="0" applyNumberFormat="1" applyFont="1" applyFill="1" applyBorder="1" applyAlignment="1" applyProtection="1">
      <alignment horizontal="center"/>
      <protection locked="0"/>
    </xf>
    <xf numFmtId="1" fontId="0" fillId="0" borderId="45" xfId="0" applyNumberFormat="1" applyFill="1" applyBorder="1" applyAlignment="1" applyProtection="1">
      <protection locked="0"/>
    </xf>
    <xf numFmtId="0" fontId="2" fillId="0" borderId="44" xfId="0" applyFont="1" applyFill="1" applyBorder="1" applyAlignment="1" applyProtection="1">
      <alignment horizontal="right"/>
      <protection hidden="1"/>
    </xf>
    <xf numFmtId="166" fontId="2" fillId="11" borderId="72" xfId="0" applyNumberFormat="1" applyFont="1" applyFill="1" applyBorder="1" applyAlignment="1" applyProtection="1">
      <alignment horizontal="right"/>
    </xf>
    <xf numFmtId="0" fontId="2" fillId="0" borderId="1" xfId="0" applyFont="1" applyFill="1" applyBorder="1" applyAlignment="1" applyProtection="1">
      <alignment horizontal="right"/>
    </xf>
    <xf numFmtId="0" fontId="2" fillId="0" borderId="21" xfId="0" applyFont="1" applyFill="1" applyBorder="1" applyAlignment="1" applyProtection="1">
      <alignment horizontal="right"/>
    </xf>
    <xf numFmtId="166" fontId="18" fillId="11" borderId="74" xfId="0" applyNumberFormat="1" applyFont="1" applyFill="1" applyBorder="1" applyAlignment="1" applyProtection="1">
      <alignment horizontal="right" wrapText="1"/>
      <protection locked="0"/>
    </xf>
    <xf numFmtId="166" fontId="18" fillId="11" borderId="45" xfId="0" applyNumberFormat="1" applyFont="1" applyFill="1" applyBorder="1" applyProtection="1"/>
    <xf numFmtId="166" fontId="18" fillId="11" borderId="2" xfId="0" applyNumberFormat="1" applyFont="1" applyFill="1" applyBorder="1" applyProtection="1"/>
    <xf numFmtId="166" fontId="18" fillId="11" borderId="44" xfId="0" applyNumberFormat="1" applyFont="1" applyFill="1" applyBorder="1" applyProtection="1"/>
    <xf numFmtId="0" fontId="0" fillId="0" borderId="0" xfId="0" applyBorder="1" applyAlignment="1" applyProtection="1">
      <alignment vertical="center"/>
    </xf>
    <xf numFmtId="0" fontId="61" fillId="11" borderId="67" xfId="0" applyFont="1" applyFill="1" applyBorder="1" applyAlignment="1" applyProtection="1">
      <alignment horizontal="left" vertical="top"/>
    </xf>
    <xf numFmtId="0" fontId="61" fillId="11" borderId="19" xfId="0" applyFont="1" applyFill="1" applyBorder="1" applyAlignment="1" applyProtection="1">
      <alignment horizontal="left" vertical="top"/>
    </xf>
    <xf numFmtId="0" fontId="11" fillId="0" borderId="75" xfId="0" applyFont="1" applyFill="1" applyBorder="1" applyAlignment="1" applyProtection="1">
      <alignment horizontal="right"/>
      <protection hidden="1"/>
    </xf>
    <xf numFmtId="166" fontId="59" fillId="11" borderId="2" xfId="0" applyNumberFormat="1" applyFont="1" applyFill="1" applyBorder="1" applyAlignment="1" applyProtection="1">
      <alignment horizontal="center"/>
      <protection locked="0" hidden="1"/>
    </xf>
    <xf numFmtId="0" fontId="17" fillId="0" borderId="67" xfId="0" applyFont="1" applyBorder="1" applyAlignment="1" applyProtection="1">
      <alignment vertical="top"/>
    </xf>
    <xf numFmtId="0" fontId="0" fillId="0" borderId="19" xfId="0" applyBorder="1" applyAlignment="1" applyProtection="1">
      <alignment vertical="top"/>
    </xf>
    <xf numFmtId="0" fontId="65" fillId="0" borderId="19" xfId="0" applyFont="1" applyBorder="1" applyAlignment="1" applyProtection="1">
      <alignment vertical="top"/>
    </xf>
    <xf numFmtId="0" fontId="17" fillId="0" borderId="19" xfId="0" applyFont="1" applyBorder="1" applyAlignment="1" applyProtection="1">
      <alignment vertical="top"/>
    </xf>
    <xf numFmtId="0" fontId="61" fillId="11" borderId="44" xfId="0" applyFont="1" applyFill="1" applyBorder="1" applyAlignment="1" applyProtection="1">
      <alignment vertical="top"/>
    </xf>
    <xf numFmtId="0" fontId="2" fillId="0" borderId="0" xfId="0" applyFont="1" applyBorder="1" applyAlignment="1" applyProtection="1">
      <alignment horizontal="right"/>
    </xf>
    <xf numFmtId="0" fontId="1" fillId="11" borderId="45" xfId="0" applyFont="1" applyFill="1" applyBorder="1" applyAlignment="1" applyProtection="1">
      <alignment vertical="top"/>
      <protection locked="0"/>
    </xf>
    <xf numFmtId="166" fontId="18" fillId="11" borderId="74" xfId="0" applyNumberFormat="1" applyFont="1" applyFill="1" applyBorder="1" applyAlignment="1" applyProtection="1">
      <alignment horizontal="right"/>
      <protection locked="0"/>
    </xf>
    <xf numFmtId="37" fontId="18" fillId="11" borderId="74" xfId="1" applyNumberFormat="1" applyFont="1" applyFill="1" applyBorder="1" applyAlignment="1" applyProtection="1">
      <alignment horizontal="right"/>
      <protection locked="0"/>
    </xf>
    <xf numFmtId="166" fontId="59" fillId="11" borderId="2" xfId="0" applyNumberFormat="1" applyFont="1" applyFill="1" applyBorder="1" applyAlignment="1" applyProtection="1">
      <alignment horizontal="right"/>
      <protection locked="0" hidden="1"/>
    </xf>
    <xf numFmtId="0" fontId="17" fillId="0" borderId="71" xfId="0" applyFont="1" applyBorder="1" applyAlignment="1" applyProtection="1">
      <alignment horizontal="center" vertical="top"/>
    </xf>
    <xf numFmtId="0" fontId="17" fillId="0" borderId="0" xfId="0" applyFont="1" applyBorder="1" applyAlignment="1" applyProtection="1">
      <alignment horizontal="center" vertical="top"/>
    </xf>
    <xf numFmtId="0" fontId="2" fillId="0" borderId="31" xfId="0" applyFont="1" applyBorder="1" applyAlignment="1" applyProtection="1">
      <alignment horizontal="right" wrapText="1"/>
    </xf>
    <xf numFmtId="0" fontId="2" fillId="0" borderId="0" xfId="0" applyFont="1" applyBorder="1" applyAlignment="1" applyProtection="1">
      <alignment horizontal="right" wrapText="1"/>
    </xf>
    <xf numFmtId="0" fontId="2" fillId="0" borderId="0" xfId="0" applyFont="1" applyBorder="1" applyAlignment="1" applyProtection="1">
      <alignment horizontal="right"/>
    </xf>
    <xf numFmtId="0" fontId="2" fillId="0" borderId="48" xfId="0" applyFont="1" applyBorder="1" applyAlignment="1" applyProtection="1">
      <alignment horizontal="right"/>
    </xf>
    <xf numFmtId="0" fontId="19" fillId="7" borderId="69" xfId="0" applyFont="1" applyFill="1" applyBorder="1" applyAlignment="1" applyProtection="1">
      <alignment horizontal="left" vertical="center"/>
    </xf>
    <xf numFmtId="0" fontId="19" fillId="7" borderId="1" xfId="0" applyFont="1" applyFill="1" applyBorder="1" applyAlignment="1" applyProtection="1">
      <alignment horizontal="left" vertical="center"/>
    </xf>
    <xf numFmtId="0" fontId="19" fillId="7" borderId="21" xfId="0" applyFont="1" applyFill="1" applyBorder="1" applyAlignment="1" applyProtection="1">
      <alignment horizontal="left" vertical="center"/>
    </xf>
    <xf numFmtId="0" fontId="19" fillId="7" borderId="70" xfId="0" applyFont="1" applyFill="1" applyBorder="1" applyAlignment="1" applyProtection="1">
      <alignment horizontal="left" vertical="center"/>
    </xf>
    <xf numFmtId="0" fontId="19" fillId="7" borderId="19" xfId="0" applyFont="1" applyFill="1" applyBorder="1" applyAlignment="1" applyProtection="1">
      <alignment horizontal="left" vertical="center"/>
    </xf>
    <xf numFmtId="0" fontId="19" fillId="14" borderId="69" xfId="0" applyFont="1" applyFill="1" applyBorder="1" applyAlignment="1" applyProtection="1">
      <alignment horizontal="left" vertical="center"/>
    </xf>
    <xf numFmtId="0" fontId="19" fillId="14" borderId="21" xfId="0" applyFont="1" applyFill="1" applyBorder="1" applyAlignment="1" applyProtection="1">
      <alignment horizontal="left" vertical="center"/>
    </xf>
    <xf numFmtId="0" fontId="19" fillId="14" borderId="19" xfId="0" applyFont="1" applyFill="1" applyBorder="1" applyAlignment="1" applyProtection="1">
      <alignment horizontal="left" vertical="center"/>
    </xf>
    <xf numFmtId="0" fontId="19" fillId="7" borderId="73" xfId="0" applyFont="1" applyFill="1" applyBorder="1" applyAlignment="1" applyProtection="1">
      <alignment horizontal="left" vertical="center"/>
    </xf>
    <xf numFmtId="0" fontId="19" fillId="7" borderId="0" xfId="0" applyFont="1" applyFill="1" applyBorder="1" applyAlignment="1" applyProtection="1">
      <alignment horizontal="left" vertical="center"/>
    </xf>
    <xf numFmtId="0" fontId="1" fillId="12" borderId="73" xfId="0" applyFont="1" applyFill="1" applyBorder="1" applyAlignment="1" applyProtection="1">
      <alignment horizontal="left" vertical="top"/>
      <protection locked="0"/>
    </xf>
    <xf numFmtId="0" fontId="1" fillId="12" borderId="1" xfId="0" applyFont="1" applyFill="1" applyBorder="1" applyAlignment="1" applyProtection="1">
      <alignment horizontal="left" vertical="top"/>
      <protection locked="0"/>
    </xf>
    <xf numFmtId="0" fontId="1" fillId="12" borderId="76" xfId="0" applyFont="1" applyFill="1" applyBorder="1" applyAlignment="1" applyProtection="1">
      <alignment horizontal="left" vertical="top"/>
      <protection locked="0"/>
    </xf>
    <xf numFmtId="0" fontId="66" fillId="0" borderId="73" xfId="0" applyFont="1" applyFill="1" applyBorder="1" applyAlignment="1" applyProtection="1">
      <alignment horizontal="center" vertical="center" wrapText="1"/>
    </xf>
    <xf numFmtId="0" fontId="66" fillId="0" borderId="1" xfId="0" applyFont="1" applyFill="1" applyBorder="1" applyAlignment="1" applyProtection="1">
      <alignment horizontal="center" vertical="center" wrapText="1"/>
    </xf>
    <xf numFmtId="0" fontId="60" fillId="11" borderId="5" xfId="0" applyFont="1" applyFill="1" applyBorder="1" applyAlignment="1" applyProtection="1">
      <alignment horizontal="left" vertical="center"/>
      <protection locked="0"/>
    </xf>
    <xf numFmtId="0" fontId="60" fillId="11" borderId="21" xfId="0" applyFont="1" applyFill="1" applyBorder="1" applyAlignment="1" applyProtection="1">
      <alignment horizontal="left" vertical="center"/>
      <protection locked="0"/>
    </xf>
    <xf numFmtId="0" fontId="60" fillId="11" borderId="70" xfId="0" applyFont="1" applyFill="1" applyBorder="1" applyAlignment="1" applyProtection="1">
      <alignment horizontal="left" vertical="center"/>
      <protection locked="0"/>
    </xf>
    <xf numFmtId="0" fontId="61" fillId="12" borderId="67" xfId="0" applyFont="1" applyFill="1" applyBorder="1" applyAlignment="1" applyProtection="1">
      <alignment horizontal="left" vertical="top"/>
    </xf>
    <xf numFmtId="0" fontId="61" fillId="12" borderId="19" xfId="0" applyFont="1" applyFill="1" applyBorder="1" applyAlignment="1" applyProtection="1">
      <alignment horizontal="left" vertical="top"/>
    </xf>
    <xf numFmtId="0" fontId="61" fillId="12" borderId="0" xfId="0" applyFont="1" applyFill="1" applyBorder="1" applyAlignment="1" applyProtection="1">
      <alignment horizontal="left" vertical="top"/>
    </xf>
    <xf numFmtId="0" fontId="61" fillId="12" borderId="68" xfId="0" applyFont="1" applyFill="1" applyBorder="1" applyAlignment="1" applyProtection="1">
      <alignment horizontal="left" vertical="top"/>
    </xf>
    <xf numFmtId="0" fontId="1" fillId="0" borderId="58"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47" xfId="0" applyFont="1" applyBorder="1" applyAlignment="1" applyProtection="1">
      <alignment horizontal="center" vertical="center" wrapText="1"/>
      <protection locked="0"/>
    </xf>
    <xf numFmtId="0" fontId="2" fillId="0" borderId="73"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2" fillId="13" borderId="21" xfId="0" applyFont="1" applyFill="1" applyBorder="1" applyAlignment="1" applyProtection="1">
      <alignment horizontal="left" wrapText="1"/>
      <protection locked="0"/>
    </xf>
    <xf numFmtId="0" fontId="2" fillId="13" borderId="70" xfId="0" applyFont="1" applyFill="1" applyBorder="1" applyAlignment="1" applyProtection="1">
      <alignment horizontal="left" wrapText="1"/>
      <protection locked="0"/>
    </xf>
    <xf numFmtId="0" fontId="11" fillId="0" borderId="43" xfId="0" applyFont="1" applyBorder="1" applyAlignment="1" applyProtection="1">
      <alignment horizontal="right"/>
    </xf>
    <xf numFmtId="0" fontId="11" fillId="0" borderId="41" xfId="0" applyFont="1" applyBorder="1" applyAlignment="1" applyProtection="1">
      <alignment horizontal="right"/>
    </xf>
    <xf numFmtId="0" fontId="60" fillId="14" borderId="21" xfId="0" applyFont="1" applyFill="1" applyBorder="1" applyAlignment="1" applyProtection="1">
      <alignment horizontal="right" vertical="center"/>
    </xf>
    <xf numFmtId="0" fontId="60" fillId="14" borderId="3" xfId="0" applyFont="1" applyFill="1" applyBorder="1" applyAlignment="1" applyProtection="1">
      <alignment horizontal="right" vertical="center"/>
    </xf>
    <xf numFmtId="0" fontId="60" fillId="11" borderId="73" xfId="0" applyFont="1" applyFill="1" applyBorder="1" applyAlignment="1" applyProtection="1">
      <alignment horizontal="left" vertical="top"/>
      <protection locked="0"/>
    </xf>
    <xf numFmtId="0" fontId="60" fillId="11" borderId="1" xfId="0" applyFont="1" applyFill="1" applyBorder="1" applyAlignment="1" applyProtection="1">
      <alignment horizontal="left" vertical="top"/>
      <protection locked="0"/>
    </xf>
    <xf numFmtId="0" fontId="61" fillId="11" borderId="43" xfId="0" applyFont="1" applyFill="1" applyBorder="1" applyAlignment="1" applyProtection="1">
      <alignment horizontal="left" vertical="top"/>
    </xf>
    <xf numFmtId="0" fontId="61" fillId="11" borderId="19" xfId="0" applyFont="1" applyFill="1" applyBorder="1" applyAlignment="1" applyProtection="1">
      <alignment horizontal="left" vertical="top"/>
    </xf>
    <xf numFmtId="0" fontId="61" fillId="11" borderId="68" xfId="0" applyFont="1" applyFill="1" applyBorder="1" applyAlignment="1" applyProtection="1">
      <alignment horizontal="left" vertical="top"/>
    </xf>
    <xf numFmtId="0" fontId="1" fillId="11" borderId="46" xfId="0" applyFont="1" applyFill="1" applyBorder="1" applyAlignment="1" applyProtection="1">
      <alignment horizontal="left" vertical="top"/>
      <protection locked="0"/>
    </xf>
    <xf numFmtId="0" fontId="1" fillId="11" borderId="1" xfId="0" applyFont="1" applyFill="1" applyBorder="1" applyAlignment="1" applyProtection="1">
      <alignment horizontal="left" vertical="top"/>
      <protection locked="0"/>
    </xf>
    <xf numFmtId="0" fontId="1" fillId="11" borderId="76" xfId="0" applyFont="1" applyFill="1" applyBorder="1" applyAlignment="1" applyProtection="1">
      <alignment horizontal="left" vertical="top"/>
      <protection locked="0"/>
    </xf>
    <xf numFmtId="0" fontId="2" fillId="11" borderId="21" xfId="0" applyFont="1" applyFill="1" applyBorder="1" applyAlignment="1" applyProtection="1">
      <alignment horizontal="left"/>
      <protection locked="0"/>
    </xf>
    <xf numFmtId="0" fontId="2" fillId="11" borderId="70" xfId="0" applyFont="1" applyFill="1" applyBorder="1" applyAlignment="1" applyProtection="1">
      <alignment horizontal="left"/>
      <protection locked="0"/>
    </xf>
    <xf numFmtId="0" fontId="2" fillId="13" borderId="46" xfId="0" applyFont="1" applyFill="1" applyBorder="1" applyAlignment="1" applyProtection="1">
      <protection locked="0"/>
    </xf>
    <xf numFmtId="0" fontId="2" fillId="13" borderId="1" xfId="0" applyFont="1" applyFill="1" applyBorder="1" applyAlignment="1" applyProtection="1">
      <protection locked="0"/>
    </xf>
    <xf numFmtId="0" fontId="2" fillId="13" borderId="76" xfId="0" applyFont="1" applyFill="1" applyBorder="1" applyAlignment="1" applyProtection="1">
      <protection locked="0"/>
    </xf>
    <xf numFmtId="0" fontId="2" fillId="0" borderId="73" xfId="0" applyFont="1" applyBorder="1" applyAlignment="1" applyProtection="1">
      <alignment horizontal="right"/>
    </xf>
    <xf numFmtId="0" fontId="2" fillId="0" borderId="1" xfId="0" applyFont="1" applyBorder="1" applyAlignment="1" applyProtection="1">
      <alignment horizontal="right"/>
    </xf>
    <xf numFmtId="0" fontId="2" fillId="11" borderId="5" xfId="0" applyFont="1" applyFill="1" applyBorder="1" applyAlignment="1" applyProtection="1">
      <alignment horizontal="center"/>
      <protection locked="0"/>
    </xf>
    <xf numFmtId="0" fontId="2" fillId="11" borderId="21" xfId="0" applyFont="1" applyFill="1" applyBorder="1" applyAlignment="1" applyProtection="1">
      <alignment horizontal="center"/>
      <protection locked="0"/>
    </xf>
    <xf numFmtId="0" fontId="2" fillId="11" borderId="70" xfId="0" applyFont="1" applyFill="1" applyBorder="1" applyAlignment="1" applyProtection="1">
      <alignment horizontal="center"/>
      <protection locked="0"/>
    </xf>
    <xf numFmtId="0" fontId="2" fillId="0" borderId="71" xfId="0" applyFont="1" applyBorder="1" applyAlignment="1" applyProtection="1">
      <alignment horizontal="right"/>
    </xf>
    <xf numFmtId="0" fontId="2" fillId="11" borderId="5" xfId="0" applyFont="1" applyFill="1" applyBorder="1" applyAlignment="1" applyProtection="1">
      <alignment horizontal="center" vertical="center"/>
      <protection locked="0"/>
    </xf>
    <xf numFmtId="0" fontId="2" fillId="11" borderId="21" xfId="0" applyFont="1" applyFill="1" applyBorder="1" applyAlignment="1" applyProtection="1">
      <alignment horizontal="center" vertical="center"/>
      <protection locked="0"/>
    </xf>
    <xf numFmtId="0" fontId="69" fillId="0" borderId="67" xfId="0" applyFont="1" applyBorder="1" applyAlignment="1" applyProtection="1">
      <alignment horizontal="center" vertical="center" wrapText="1"/>
    </xf>
    <xf numFmtId="0" fontId="69" fillId="0" borderId="19" xfId="0" applyFont="1" applyBorder="1" applyAlignment="1" applyProtection="1">
      <alignment horizontal="center" vertical="center" wrapText="1"/>
    </xf>
    <xf numFmtId="0" fontId="69" fillId="0" borderId="68" xfId="0" applyFont="1" applyBorder="1" applyAlignment="1" applyProtection="1">
      <alignment horizontal="center" vertical="center" wrapText="1"/>
    </xf>
    <xf numFmtId="0" fontId="19" fillId="7" borderId="69" xfId="0" applyFont="1" applyFill="1" applyBorder="1" applyAlignment="1" applyProtection="1">
      <alignment horizontal="center" vertical="center"/>
    </xf>
    <xf numFmtId="0" fontId="19" fillId="7" borderId="21" xfId="0" applyFont="1" applyFill="1" applyBorder="1" applyAlignment="1" applyProtection="1">
      <alignment horizontal="center" vertical="center"/>
    </xf>
    <xf numFmtId="0" fontId="2" fillId="0" borderId="44" xfId="0" applyFont="1" applyBorder="1" applyAlignment="1" applyProtection="1">
      <alignment horizontal="left"/>
      <protection locked="0"/>
    </xf>
    <xf numFmtId="0" fontId="0" fillId="0" borderId="45" xfId="0" applyBorder="1" applyAlignment="1" applyProtection="1">
      <alignment horizontal="left"/>
      <protection locked="0"/>
    </xf>
    <xf numFmtId="0" fontId="0" fillId="0" borderId="43" xfId="0" applyBorder="1" applyAlignment="1" applyProtection="1">
      <alignment horizontal="left"/>
      <protection locked="0"/>
    </xf>
    <xf numFmtId="0" fontId="0" fillId="0" borderId="19" xfId="0" applyBorder="1" applyAlignment="1" applyProtection="1">
      <alignment horizontal="left"/>
      <protection locked="0"/>
    </xf>
    <xf numFmtId="0" fontId="0" fillId="0" borderId="68" xfId="0" applyBorder="1" applyAlignment="1" applyProtection="1">
      <alignment horizontal="left"/>
      <protection locked="0"/>
    </xf>
    <xf numFmtId="0" fontId="0" fillId="0" borderId="46" xfId="0" applyBorder="1" applyAlignment="1" applyProtection="1">
      <alignment horizontal="left"/>
      <protection locked="0"/>
    </xf>
    <xf numFmtId="0" fontId="0" fillId="0" borderId="1" xfId="0" applyBorder="1" applyAlignment="1" applyProtection="1">
      <alignment horizontal="left"/>
      <protection locked="0"/>
    </xf>
    <xf numFmtId="0" fontId="0" fillId="0" borderId="76" xfId="0" applyBorder="1" applyAlignment="1" applyProtection="1">
      <alignment horizontal="left"/>
      <protection locked="0"/>
    </xf>
    <xf numFmtId="0" fontId="2" fillId="0" borderId="45" xfId="0" applyFont="1" applyBorder="1" applyAlignment="1" applyProtection="1">
      <alignment horizontal="left"/>
      <protection locked="0"/>
    </xf>
    <xf numFmtId="0" fontId="17" fillId="0" borderId="43" xfId="0" applyFont="1" applyBorder="1" applyAlignment="1" applyProtection="1">
      <alignment horizontal="left" vertical="top"/>
      <protection locked="0"/>
    </xf>
    <xf numFmtId="0" fontId="17" fillId="0" borderId="19" xfId="0" applyFont="1" applyBorder="1" applyAlignment="1" applyProtection="1">
      <alignment horizontal="left" vertical="top"/>
      <protection locked="0"/>
    </xf>
    <xf numFmtId="0" fontId="17" fillId="0" borderId="68" xfId="0" applyFont="1" applyBorder="1" applyAlignment="1" applyProtection="1">
      <alignment horizontal="left" vertical="top"/>
      <protection locked="0"/>
    </xf>
    <xf numFmtId="0" fontId="17" fillId="0" borderId="46" xfId="0" applyFont="1" applyBorder="1" applyAlignment="1" applyProtection="1">
      <alignment horizontal="left" vertical="top"/>
      <protection locked="0"/>
    </xf>
    <xf numFmtId="0" fontId="17" fillId="0" borderId="1" xfId="0" applyFont="1" applyBorder="1" applyAlignment="1" applyProtection="1">
      <alignment horizontal="left" vertical="top"/>
      <protection locked="0"/>
    </xf>
    <xf numFmtId="0" fontId="17" fillId="0" borderId="76" xfId="0" applyFont="1" applyBorder="1" applyAlignment="1" applyProtection="1">
      <alignment horizontal="left" vertical="top"/>
      <protection locked="0"/>
    </xf>
    <xf numFmtId="0" fontId="19" fillId="7" borderId="5" xfId="0" applyFont="1" applyFill="1" applyBorder="1" applyAlignment="1" applyProtection="1">
      <alignment horizontal="center" vertical="center"/>
    </xf>
    <xf numFmtId="0" fontId="19" fillId="7" borderId="70" xfId="0" applyFont="1" applyFill="1" applyBorder="1" applyAlignment="1" applyProtection="1">
      <alignment horizontal="center" vertical="center"/>
    </xf>
    <xf numFmtId="14" fontId="0" fillId="0" borderId="43" xfId="0" applyNumberFormat="1" applyBorder="1" applyAlignment="1" applyProtection="1">
      <alignment horizontal="left"/>
      <protection locked="0"/>
    </xf>
    <xf numFmtId="14" fontId="0" fillId="0" borderId="19" xfId="0" applyNumberFormat="1" applyBorder="1" applyAlignment="1" applyProtection="1">
      <alignment horizontal="left"/>
      <protection locked="0"/>
    </xf>
    <xf numFmtId="14" fontId="0" fillId="0" borderId="68" xfId="0" applyNumberFormat="1" applyBorder="1" applyAlignment="1" applyProtection="1">
      <alignment horizontal="left"/>
      <protection locked="0"/>
    </xf>
    <xf numFmtId="14" fontId="0" fillId="0" borderId="46" xfId="0" applyNumberFormat="1" applyBorder="1" applyAlignment="1" applyProtection="1">
      <alignment horizontal="left"/>
      <protection locked="0"/>
    </xf>
    <xf numFmtId="14" fontId="0" fillId="0" borderId="1" xfId="0" applyNumberFormat="1" applyBorder="1" applyAlignment="1" applyProtection="1">
      <alignment horizontal="left"/>
      <protection locked="0"/>
    </xf>
    <xf numFmtId="14" fontId="0" fillId="0" borderId="76" xfId="0" applyNumberFormat="1" applyBorder="1" applyAlignment="1" applyProtection="1">
      <alignment horizontal="left"/>
      <protection locked="0"/>
    </xf>
    <xf numFmtId="14" fontId="2" fillId="0" borderId="44" xfId="0" applyNumberFormat="1" applyFont="1" applyBorder="1" applyAlignment="1" applyProtection="1">
      <alignment horizontal="left"/>
      <protection locked="0"/>
    </xf>
    <xf numFmtId="14" fontId="0" fillId="0" borderId="45" xfId="0" applyNumberFormat="1" applyBorder="1" applyAlignment="1" applyProtection="1">
      <alignment horizontal="left"/>
      <protection locked="0"/>
    </xf>
    <xf numFmtId="0" fontId="19" fillId="0" borderId="46" xfId="0" applyFont="1" applyBorder="1" applyAlignment="1" applyProtection="1">
      <alignment horizontal="center" vertical="center" wrapText="1"/>
    </xf>
    <xf numFmtId="0" fontId="19" fillId="0" borderId="1" xfId="0" applyFont="1" applyBorder="1" applyAlignment="1" applyProtection="1">
      <alignment horizontal="center" vertical="center" wrapText="1"/>
    </xf>
    <xf numFmtId="0" fontId="19" fillId="0" borderId="76" xfId="0" applyFont="1" applyBorder="1" applyAlignment="1" applyProtection="1">
      <alignment horizontal="center" vertical="center" wrapText="1"/>
    </xf>
    <xf numFmtId="0" fontId="11" fillId="0" borderId="13" xfId="0" applyFont="1" applyBorder="1" applyAlignment="1" applyProtection="1">
      <alignment horizontal="left" vertical="center"/>
    </xf>
    <xf numFmtId="0" fontId="63" fillId="0" borderId="77" xfId="0" applyFont="1" applyBorder="1" applyAlignment="1" applyProtection="1">
      <alignment horizontal="center" vertical="center" wrapText="1"/>
    </xf>
    <xf numFmtId="0" fontId="0" fillId="0" borderId="8" xfId="0" applyBorder="1"/>
    <xf numFmtId="0" fontId="0" fillId="0" borderId="78" xfId="0" applyBorder="1"/>
    <xf numFmtId="0" fontId="60" fillId="0" borderId="71" xfId="0" applyFont="1" applyFill="1" applyBorder="1" applyAlignment="1" applyProtection="1">
      <alignment horizontal="left" vertical="center" wrapText="1"/>
    </xf>
    <xf numFmtId="0" fontId="60" fillId="0" borderId="0" xfId="0" applyFont="1" applyFill="1" applyBorder="1" applyAlignment="1" applyProtection="1">
      <alignment horizontal="left" vertical="center" wrapText="1"/>
    </xf>
    <xf numFmtId="0" fontId="60" fillId="0" borderId="57" xfId="0" applyFont="1" applyFill="1" applyBorder="1" applyAlignment="1" applyProtection="1">
      <alignment horizontal="left" vertical="center" wrapText="1"/>
    </xf>
    <xf numFmtId="0" fontId="2" fillId="11" borderId="5" xfId="0" applyFont="1" applyFill="1" applyBorder="1" applyAlignment="1" applyProtection="1">
      <alignment horizontal="left"/>
      <protection locked="0"/>
    </xf>
    <xf numFmtId="0" fontId="2" fillId="11" borderId="21" xfId="0" applyFont="1" applyFill="1" applyBorder="1" applyAlignment="1" applyProtection="1">
      <alignment horizontal="left" wrapText="1"/>
      <protection locked="0"/>
    </xf>
    <xf numFmtId="0" fontId="2" fillId="11" borderId="70" xfId="0" applyFont="1" applyFill="1" applyBorder="1" applyAlignment="1" applyProtection="1">
      <alignment horizontal="left" wrapText="1"/>
      <protection locked="0"/>
    </xf>
    <xf numFmtId="0" fontId="2" fillId="0" borderId="67" xfId="0" applyFont="1" applyBorder="1" applyAlignment="1" applyProtection="1">
      <alignment horizontal="right"/>
    </xf>
    <xf numFmtId="0" fontId="2" fillId="0" borderId="19" xfId="0" applyFont="1" applyBorder="1" applyAlignment="1" applyProtection="1">
      <alignment horizontal="right"/>
    </xf>
    <xf numFmtId="0" fontId="11" fillId="0" borderId="31" xfId="0" applyFont="1" applyBorder="1" applyAlignment="1" applyProtection="1">
      <alignment horizontal="right"/>
    </xf>
    <xf numFmtId="0" fontId="11" fillId="0" borderId="40" xfId="0" applyFont="1" applyBorder="1" applyAlignment="1" applyProtection="1">
      <alignment horizontal="right"/>
    </xf>
    <xf numFmtId="0" fontId="2" fillId="13" borderId="5" xfId="0" applyFont="1" applyFill="1" applyBorder="1" applyAlignment="1" applyProtection="1">
      <alignment horizontal="left"/>
      <protection locked="0"/>
    </xf>
    <xf numFmtId="0" fontId="2" fillId="13" borderId="21" xfId="0" applyFont="1" applyFill="1" applyBorder="1" applyAlignment="1" applyProtection="1">
      <alignment horizontal="left"/>
      <protection locked="0"/>
    </xf>
    <xf numFmtId="0" fontId="16" fillId="0" borderId="0" xfId="0" applyFont="1" applyAlignment="1" applyProtection="1">
      <alignment horizontal="center"/>
      <protection locked="0"/>
    </xf>
    <xf numFmtId="0" fontId="12" fillId="0" borderId="1" xfId="0" applyFont="1" applyFill="1" applyBorder="1" applyAlignment="1" applyProtection="1">
      <alignment horizontal="center"/>
      <protection locked="0"/>
    </xf>
    <xf numFmtId="4" fontId="0" fillId="0" borderId="1" xfId="0" applyNumberFormat="1" applyBorder="1" applyProtection="1"/>
    <xf numFmtId="49" fontId="0" fillId="0" borderId="1" xfId="0" applyNumberFormat="1" applyBorder="1" applyAlignment="1" applyProtection="1">
      <alignment horizontal="center"/>
    </xf>
    <xf numFmtId="14" fontId="0" fillId="0" borderId="21" xfId="0" applyNumberFormat="1" applyBorder="1" applyAlignment="1">
      <alignment horizontal="left"/>
    </xf>
    <xf numFmtId="0" fontId="12" fillId="3" borderId="5" xfId="0" applyFont="1" applyFill="1" applyBorder="1" applyAlignment="1" applyProtection="1">
      <protection locked="0"/>
    </xf>
    <xf numFmtId="0" fontId="12" fillId="0" borderId="21" xfId="0" applyFont="1" applyBorder="1" applyAlignment="1" applyProtection="1">
      <protection locked="0"/>
    </xf>
    <xf numFmtId="0" fontId="12" fillId="0" borderId="51" xfId="0" applyFont="1" applyBorder="1" applyAlignment="1" applyProtection="1">
      <protection locked="0"/>
    </xf>
    <xf numFmtId="0" fontId="5" fillId="3" borderId="20" xfId="0" applyFont="1" applyFill="1" applyBorder="1" applyProtection="1">
      <protection locked="0"/>
    </xf>
    <xf numFmtId="0" fontId="5" fillId="3" borderId="21" xfId="0" applyFont="1" applyFill="1" applyBorder="1" applyProtection="1">
      <protection locked="0"/>
    </xf>
    <xf numFmtId="0" fontId="5" fillId="3" borderId="3" xfId="0" applyFont="1" applyFill="1" applyBorder="1" applyProtection="1">
      <protection locked="0"/>
    </xf>
    <xf numFmtId="0" fontId="0" fillId="0" borderId="1" xfId="0" applyBorder="1" applyProtection="1">
      <protection locked="0"/>
    </xf>
    <xf numFmtId="0" fontId="5" fillId="3" borderId="23" xfId="0" applyFont="1" applyFill="1" applyBorder="1" applyProtection="1">
      <protection locked="0"/>
    </xf>
    <xf numFmtId="0" fontId="5" fillId="3" borderId="24" xfId="0" applyFont="1" applyFill="1" applyBorder="1" applyProtection="1">
      <protection locked="0"/>
    </xf>
    <xf numFmtId="0" fontId="5" fillId="3" borderId="4" xfId="0" applyFont="1" applyFill="1" applyBorder="1" applyProtection="1">
      <protection locked="0"/>
    </xf>
    <xf numFmtId="0" fontId="3" fillId="0" borderId="0" xfId="0" applyFont="1" applyFill="1" applyProtection="1">
      <protection locked="0"/>
    </xf>
    <xf numFmtId="164" fontId="12" fillId="0" borderId="21" xfId="0" applyNumberFormat="1" applyFont="1" applyFill="1" applyBorder="1" applyAlignment="1" applyProtection="1">
      <alignment horizontal="center"/>
      <protection locked="0"/>
    </xf>
    <xf numFmtId="0" fontId="4" fillId="0" borderId="52" xfId="0" quotePrefix="1" applyFont="1" applyBorder="1" applyAlignment="1" applyProtection="1">
      <alignment horizontal="center"/>
      <protection locked="0"/>
    </xf>
    <xf numFmtId="0" fontId="4" fillId="0" borderId="53" xfId="0" quotePrefix="1" applyFont="1" applyBorder="1" applyAlignment="1" applyProtection="1">
      <alignment horizontal="center"/>
      <protection locked="0"/>
    </xf>
    <xf numFmtId="0" fontId="4" fillId="0" borderId="54" xfId="0" quotePrefix="1" applyFont="1" applyBorder="1" applyAlignment="1" applyProtection="1">
      <alignment horizontal="center"/>
      <protection locked="0"/>
    </xf>
    <xf numFmtId="0" fontId="5" fillId="3" borderId="55" xfId="0" applyFont="1" applyFill="1" applyBorder="1" applyProtection="1">
      <protection locked="0"/>
    </xf>
    <xf numFmtId="0" fontId="5" fillId="3" borderId="49" xfId="0" applyFont="1" applyFill="1" applyBorder="1" applyProtection="1">
      <protection locked="0"/>
    </xf>
    <xf numFmtId="0" fontId="5" fillId="3" borderId="50" xfId="0" applyFont="1" applyFill="1" applyBorder="1" applyProtection="1">
      <protection locked="0"/>
    </xf>
    <xf numFmtId="0" fontId="3" fillId="0" borderId="19" xfId="0" applyFont="1" applyFill="1" applyBorder="1" applyAlignment="1" applyProtection="1">
      <alignment horizontal="right"/>
      <protection locked="0"/>
    </xf>
    <xf numFmtId="0" fontId="0" fillId="10" borderId="26" xfId="0" quotePrefix="1" applyFill="1" applyBorder="1" applyAlignment="1" applyProtection="1">
      <alignment horizontal="center"/>
      <protection locked="0"/>
    </xf>
    <xf numFmtId="0" fontId="12" fillId="0" borderId="24" xfId="0" applyFont="1" applyFill="1" applyBorder="1" applyAlignment="1" applyProtection="1">
      <alignment horizontal="center"/>
      <protection locked="0"/>
    </xf>
    <xf numFmtId="0" fontId="3" fillId="0" borderId="0" xfId="0" quotePrefix="1" applyFont="1" applyFill="1" applyAlignment="1" applyProtection="1">
      <alignment horizontal="left"/>
      <protection locked="0"/>
    </xf>
    <xf numFmtId="0" fontId="12" fillId="0" borderId="21" xfId="0" applyFont="1" applyFill="1" applyBorder="1" applyAlignment="1" applyProtection="1">
      <alignment horizontal="center"/>
      <protection locked="0"/>
    </xf>
    <xf numFmtId="0" fontId="0" fillId="7" borderId="5" xfId="0" applyFill="1" applyBorder="1" applyProtection="1">
      <protection locked="0"/>
    </xf>
    <xf numFmtId="0" fontId="0" fillId="7" borderId="21" xfId="0" applyFill="1" applyBorder="1" applyProtection="1">
      <protection locked="0"/>
    </xf>
    <xf numFmtId="0" fontId="0" fillId="7" borderId="3" xfId="0" applyFill="1" applyBorder="1" applyProtection="1">
      <protection locked="0"/>
    </xf>
    <xf numFmtId="4" fontId="0" fillId="0" borderId="5" xfId="0" applyNumberFormat="1" applyBorder="1" applyProtection="1"/>
    <xf numFmtId="4" fontId="0" fillId="0" borderId="3" xfId="0" applyNumberFormat="1" applyBorder="1" applyProtection="1"/>
    <xf numFmtId="0" fontId="0" fillId="3" borderId="5" xfId="0" applyFill="1" applyBorder="1" applyAlignment="1" applyProtection="1">
      <alignment horizontal="center"/>
      <protection locked="0"/>
    </xf>
    <xf numFmtId="0" fontId="0" fillId="3" borderId="3" xfId="0" applyFill="1" applyBorder="1" applyAlignment="1" applyProtection="1">
      <alignment horizontal="center"/>
      <protection locked="0"/>
    </xf>
    <xf numFmtId="4" fontId="0" fillId="2" borderId="5" xfId="0" applyNumberFormat="1" applyFill="1" applyBorder="1" applyProtection="1">
      <protection locked="0"/>
    </xf>
    <xf numFmtId="4" fontId="0" fillId="2" borderId="21" xfId="0" applyNumberFormat="1" applyFill="1" applyBorder="1" applyProtection="1">
      <protection locked="0"/>
    </xf>
    <xf numFmtId="4" fontId="0" fillId="2" borderId="3" xfId="0" applyNumberFormat="1" applyFill="1" applyBorder="1" applyProtection="1">
      <protection locked="0"/>
    </xf>
    <xf numFmtId="165" fontId="0" fillId="2" borderId="5" xfId="0" applyNumberFormat="1" applyFill="1" applyBorder="1" applyProtection="1"/>
    <xf numFmtId="165" fontId="0" fillId="2" borderId="3" xfId="0" applyNumberFormat="1" applyFill="1" applyBorder="1" applyProtection="1"/>
    <xf numFmtId="0" fontId="5" fillId="0" borderId="5" xfId="0" applyFont="1" applyFill="1" applyBorder="1" applyAlignment="1" applyProtection="1">
      <alignment horizontal="center"/>
      <protection locked="0"/>
    </xf>
    <xf numFmtId="0" fontId="5" fillId="0" borderId="3" xfId="0" applyFont="1" applyFill="1" applyBorder="1" applyAlignment="1" applyProtection="1">
      <alignment horizontal="center"/>
      <protection locked="0"/>
    </xf>
    <xf numFmtId="0" fontId="5" fillId="0" borderId="21" xfId="0" applyFont="1" applyFill="1" applyBorder="1" applyAlignment="1" applyProtection="1">
      <alignment horizontal="center"/>
      <protection locked="0"/>
    </xf>
    <xf numFmtId="0" fontId="15" fillId="7" borderId="1" xfId="0" applyFont="1" applyFill="1" applyBorder="1" applyAlignment="1" applyProtection="1">
      <alignment vertical="top" wrapText="1"/>
      <protection locked="0"/>
    </xf>
    <xf numFmtId="0" fontId="0" fillId="7" borderId="0" xfId="0" applyFill="1"/>
    <xf numFmtId="0" fontId="17" fillId="0" borderId="19" xfId="0" applyFont="1" applyBorder="1" applyAlignment="1" applyProtection="1">
      <alignment horizontal="center" vertical="top"/>
      <protection locked="0"/>
    </xf>
    <xf numFmtId="0" fontId="17" fillId="0" borderId="19" xfId="0" applyFont="1" applyBorder="1" applyAlignment="1">
      <alignment horizontal="center" vertical="top"/>
    </xf>
    <xf numFmtId="0" fontId="15" fillId="0" borderId="0" xfId="0" applyFont="1" applyBorder="1" applyAlignment="1" applyProtection="1">
      <alignment horizontal="center" vertical="center" wrapText="1"/>
      <protection locked="0"/>
    </xf>
    <xf numFmtId="0" fontId="15" fillId="0" borderId="13" xfId="0" applyFont="1" applyBorder="1" applyAlignment="1" applyProtection="1">
      <alignment horizontal="center" vertical="center" wrapText="1"/>
      <protection locked="0"/>
    </xf>
    <xf numFmtId="0" fontId="14" fillId="0" borderId="56" xfId="0" applyFont="1" applyBorder="1" applyAlignment="1" applyProtection="1">
      <alignment horizontal="center"/>
      <protection locked="0"/>
    </xf>
    <xf numFmtId="0" fontId="13" fillId="0" borderId="0" xfId="0" applyFont="1" applyAlignment="1" applyProtection="1">
      <alignment horizontal="left" wrapText="1"/>
      <protection locked="0"/>
    </xf>
    <xf numFmtId="0" fontId="13" fillId="0" borderId="57" xfId="0" applyFont="1" applyBorder="1" applyAlignment="1" applyProtection="1">
      <alignment horizontal="left" wrapText="1"/>
      <protection locked="0"/>
    </xf>
    <xf numFmtId="0" fontId="0" fillId="2" borderId="58" xfId="0" applyFill="1" applyBorder="1" applyProtection="1">
      <protection locked="0"/>
    </xf>
    <xf numFmtId="0" fontId="0" fillId="2" borderId="47" xfId="0" applyFill="1" applyBorder="1" applyProtection="1">
      <protection locked="0"/>
    </xf>
    <xf numFmtId="0" fontId="16" fillId="0" borderId="43" xfId="0" applyFont="1" applyBorder="1" applyAlignment="1" applyProtection="1">
      <alignment horizontal="center" vertical="center"/>
      <protection locked="0"/>
    </xf>
    <xf numFmtId="0" fontId="16" fillId="0" borderId="19" xfId="0" applyFont="1" applyBorder="1" applyAlignment="1" applyProtection="1">
      <alignment horizontal="center" vertical="center"/>
      <protection locked="0"/>
    </xf>
    <xf numFmtId="0" fontId="16" fillId="0" borderId="41" xfId="0" applyFont="1" applyBorder="1" applyAlignment="1" applyProtection="1">
      <alignment horizontal="center" vertical="center"/>
      <protection locked="0"/>
    </xf>
    <xf numFmtId="0" fontId="16" fillId="0" borderId="46" xfId="0"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16" fillId="0" borderId="42" xfId="0" applyFont="1" applyBorder="1" applyAlignment="1" applyProtection="1">
      <alignment horizontal="center" vertical="center"/>
      <protection locked="0"/>
    </xf>
    <xf numFmtId="0" fontId="3" fillId="0" borderId="0" xfId="0" quotePrefix="1" applyFont="1" applyAlignment="1" applyProtection="1">
      <protection locked="0"/>
    </xf>
    <xf numFmtId="0" fontId="14" fillId="0" borderId="56" xfId="0" applyFont="1" applyFill="1" applyBorder="1" applyAlignment="1" applyProtection="1">
      <alignment horizontal="center"/>
      <protection locked="0"/>
    </xf>
    <xf numFmtId="0" fontId="0" fillId="7" borderId="1" xfId="0" applyFill="1" applyBorder="1" applyProtection="1">
      <protection locked="0"/>
    </xf>
    <xf numFmtId="0" fontId="15" fillId="0" borderId="0" xfId="0" applyFont="1" applyAlignment="1" applyProtection="1">
      <alignment vertical="top" wrapText="1"/>
      <protection locked="0"/>
    </xf>
    <xf numFmtId="0" fontId="15" fillId="0" borderId="0" xfId="0" applyFont="1" applyBorder="1" applyAlignment="1" applyProtection="1">
      <alignment vertical="top" wrapText="1"/>
      <protection locked="0"/>
    </xf>
    <xf numFmtId="0" fontId="0" fillId="7" borderId="1" xfId="0" applyFill="1" applyBorder="1"/>
    <xf numFmtId="0" fontId="5" fillId="3" borderId="59" xfId="0" applyFont="1" applyFill="1" applyBorder="1" applyProtection="1">
      <protection locked="0"/>
    </xf>
    <xf numFmtId="0" fontId="5" fillId="3" borderId="60" xfId="0" applyFont="1" applyFill="1" applyBorder="1" applyProtection="1">
      <protection locked="0"/>
    </xf>
    <xf numFmtId="0" fontId="5" fillId="3" borderId="61" xfId="0" applyFont="1" applyFill="1" applyBorder="1" applyProtection="1">
      <protection locked="0"/>
    </xf>
    <xf numFmtId="0" fontId="3" fillId="0" borderId="62" xfId="0" quotePrefix="1" applyFont="1" applyFill="1" applyBorder="1" applyAlignment="1" applyProtection="1">
      <alignment horizontal="right"/>
      <protection locked="0"/>
    </xf>
    <xf numFmtId="0" fontId="3" fillId="0" borderId="8" xfId="0" quotePrefix="1" applyFont="1" applyFill="1" applyBorder="1" applyAlignment="1" applyProtection="1">
      <alignment horizontal="right"/>
      <protection locked="0"/>
    </xf>
    <xf numFmtId="0" fontId="0" fillId="0" borderId="0" xfId="0" applyAlignment="1" applyProtection="1">
      <alignment horizontal="right" vertical="center"/>
      <protection locked="0"/>
    </xf>
    <xf numFmtId="0" fontId="19" fillId="0" borderId="0" xfId="0" applyFont="1" applyAlignment="1" applyProtection="1">
      <alignment horizontal="center"/>
      <protection locked="0"/>
    </xf>
    <xf numFmtId="0" fontId="19" fillId="0" borderId="26" xfId="0" applyFont="1" applyBorder="1" applyAlignment="1" applyProtection="1">
      <alignment horizontal="center"/>
      <protection locked="0"/>
    </xf>
    <xf numFmtId="0" fontId="5" fillId="3" borderId="55" xfId="0" applyFont="1" applyFill="1" applyBorder="1" applyAlignment="1" applyProtection="1">
      <alignment horizontal="right"/>
      <protection locked="0"/>
    </xf>
    <xf numFmtId="0" fontId="5" fillId="3" borderId="49" xfId="0" applyFont="1" applyFill="1" applyBorder="1" applyAlignment="1" applyProtection="1">
      <alignment horizontal="right"/>
      <protection locked="0"/>
    </xf>
    <xf numFmtId="0" fontId="5" fillId="3" borderId="50" xfId="0" applyFont="1" applyFill="1" applyBorder="1" applyAlignment="1" applyProtection="1">
      <alignment horizontal="right"/>
      <protection locked="0"/>
    </xf>
    <xf numFmtId="0" fontId="5" fillId="3" borderId="17" xfId="0" applyFont="1" applyFill="1" applyBorder="1" applyAlignment="1" applyProtection="1">
      <alignment horizontal="right"/>
      <protection locked="0"/>
    </xf>
    <xf numFmtId="0" fontId="5" fillId="3" borderId="1" xfId="0" applyFont="1" applyFill="1" applyBorder="1" applyAlignment="1" applyProtection="1">
      <alignment horizontal="right"/>
      <protection locked="0"/>
    </xf>
    <xf numFmtId="0" fontId="5" fillId="3" borderId="42" xfId="0" applyFont="1" applyFill="1" applyBorder="1" applyAlignment="1" applyProtection="1">
      <alignment horizontal="right"/>
      <protection locked="0"/>
    </xf>
    <xf numFmtId="0" fontId="3" fillId="0" borderId="0" xfId="0" quotePrefix="1" applyFont="1" applyAlignment="1" applyProtection="1">
      <alignment horizontal="left"/>
      <protection locked="0"/>
    </xf>
    <xf numFmtId="0" fontId="3" fillId="0" borderId="0" xfId="0" applyFont="1" applyProtection="1">
      <protection locked="0"/>
    </xf>
    <xf numFmtId="14" fontId="12" fillId="0" borderId="21" xfId="0" applyNumberFormat="1" applyFont="1" applyFill="1" applyBorder="1" applyAlignment="1" applyProtection="1">
      <alignment horizontal="center"/>
      <protection locked="0"/>
    </xf>
    <xf numFmtId="0" fontId="3" fillId="0" borderId="19" xfId="0" applyFont="1" applyBorder="1" applyAlignment="1" applyProtection="1">
      <alignment horizontal="right"/>
      <protection locked="0"/>
    </xf>
    <xf numFmtId="0" fontId="3" fillId="0" borderId="0" xfId="0" applyFont="1" applyBorder="1" applyAlignment="1" applyProtection="1">
      <alignment horizontal="right"/>
      <protection locked="0"/>
    </xf>
    <xf numFmtId="0" fontId="12" fillId="0" borderId="1" xfId="0" applyFont="1" applyFill="1" applyBorder="1" applyAlignment="1" applyProtection="1">
      <protection locked="0"/>
    </xf>
    <xf numFmtId="0" fontId="14" fillId="0" borderId="63" xfId="0" applyFont="1" applyBorder="1" applyAlignment="1" applyProtection="1">
      <alignment horizontal="center"/>
      <protection locked="0"/>
    </xf>
    <xf numFmtId="0" fontId="51" fillId="9" borderId="0" xfId="0" applyFont="1" applyFill="1" applyAlignment="1">
      <alignment horizontal="left" vertical="center" wrapText="1"/>
    </xf>
    <xf numFmtId="0" fontId="0" fillId="9" borderId="0" xfId="0" applyFill="1" applyAlignment="1">
      <alignment vertical="center"/>
    </xf>
    <xf numFmtId="0" fontId="25" fillId="0" borderId="0" xfId="0" applyFont="1" applyAlignment="1">
      <alignment horizontal="center"/>
    </xf>
    <xf numFmtId="0" fontId="26" fillId="0" borderId="0" xfId="0" applyFont="1" applyAlignment="1">
      <alignment horizontal="justify" wrapText="1"/>
    </xf>
    <xf numFmtId="0" fontId="26" fillId="0" borderId="0" xfId="0" applyFont="1" applyAlignment="1">
      <alignment horizontal="left" wrapText="1"/>
    </xf>
    <xf numFmtId="0" fontId="35" fillId="0" borderId="0" xfId="0" applyFont="1" applyAlignment="1">
      <alignment horizontal="center" wrapText="1"/>
    </xf>
    <xf numFmtId="0" fontId="24" fillId="0" borderId="39" xfId="0" applyFont="1" applyBorder="1" applyAlignment="1">
      <alignment horizontal="center" vertical="top" wrapText="1"/>
    </xf>
    <xf numFmtId="0" fontId="24" fillId="0" borderId="35" xfId="0" applyFont="1" applyBorder="1" applyAlignment="1">
      <alignment horizontal="center" vertical="top" wrapText="1"/>
    </xf>
    <xf numFmtId="0" fontId="26" fillId="0" borderId="0" xfId="0" applyFont="1" applyAlignment="1">
      <alignment horizontal="justify" vertical="center" wrapText="1"/>
    </xf>
    <xf numFmtId="0" fontId="27" fillId="8" borderId="64" xfId="0" applyFont="1" applyFill="1" applyBorder="1" applyAlignment="1">
      <alignment vertical="top" wrapText="1"/>
    </xf>
    <xf numFmtId="0" fontId="27" fillId="8" borderId="65" xfId="0" applyFont="1" applyFill="1" applyBorder="1" applyAlignment="1">
      <alignment vertical="top" wrapText="1"/>
    </xf>
    <xf numFmtId="0" fontId="27" fillId="8" borderId="66" xfId="0" applyFont="1" applyFill="1" applyBorder="1" applyAlignment="1">
      <alignment vertical="top" wrapText="1"/>
    </xf>
    <xf numFmtId="0" fontId="43" fillId="0" borderId="0" xfId="0" applyFont="1" applyAlignment="1">
      <alignment horizontal="left" wrapText="1"/>
    </xf>
    <xf numFmtId="0" fontId="35" fillId="0" borderId="0" xfId="0" applyFont="1" applyAlignment="1">
      <alignment horizontal="left" wrapText="1"/>
    </xf>
    <xf numFmtId="0" fontId="46" fillId="0" borderId="0" xfId="0" applyFont="1" applyAlignment="1">
      <alignment horizontal="center"/>
    </xf>
    <xf numFmtId="0" fontId="41" fillId="0" borderId="39" xfId="0" applyFont="1" applyBorder="1" applyAlignment="1">
      <alignment horizontal="center" vertical="top" wrapText="1"/>
    </xf>
    <xf numFmtId="0" fontId="41" fillId="0" borderId="35" xfId="0" applyFont="1" applyBorder="1" applyAlignment="1">
      <alignment horizontal="center" vertical="top" wrapText="1"/>
    </xf>
    <xf numFmtId="0" fontId="44" fillId="0" borderId="39" xfId="0" applyFont="1" applyBorder="1" applyAlignment="1">
      <alignment horizontal="center" wrapText="1"/>
    </xf>
    <xf numFmtId="0" fontId="44" fillId="0" borderId="35" xfId="0" applyFont="1" applyBorder="1" applyAlignment="1">
      <alignment horizontal="center" wrapText="1"/>
    </xf>
    <xf numFmtId="0" fontId="44" fillId="0" borderId="39" xfId="0" applyFont="1" applyBorder="1" applyAlignment="1">
      <alignment horizontal="center" vertical="top" wrapText="1"/>
    </xf>
    <xf numFmtId="0" fontId="44" fillId="0" borderId="35" xfId="0" applyFont="1" applyBorder="1" applyAlignment="1">
      <alignment horizontal="center" vertical="top" wrapText="1"/>
    </xf>
    <xf numFmtId="0" fontId="0" fillId="0" borderId="21" xfId="0" applyBorder="1" applyAlignment="1">
      <alignment horizontal="center"/>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xdr:from>
      <xdr:col>11</xdr:col>
      <xdr:colOff>443865</xdr:colOff>
      <xdr:row>24</xdr:row>
      <xdr:rowOff>9525</xdr:rowOff>
    </xdr:from>
    <xdr:to>
      <xdr:col>14</xdr:col>
      <xdr:colOff>563919</xdr:colOff>
      <xdr:row>31</xdr:row>
      <xdr:rowOff>57150</xdr:rowOff>
    </xdr:to>
    <xdr:sp macro="" textlink="">
      <xdr:nvSpPr>
        <xdr:cNvPr id="3073" name="WordArt 1"/>
        <xdr:cNvSpPr>
          <a:spLocks noChangeArrowheads="1" noChangeShapeType="1" noTextEdit="1"/>
        </xdr:cNvSpPr>
      </xdr:nvSpPr>
      <xdr:spPr bwMode="auto">
        <a:xfrm>
          <a:off x="5086350" y="3505200"/>
          <a:ext cx="1724025" cy="1114425"/>
        </a:xfrm>
        <a:prstGeom prst="rect">
          <a:avLst/>
        </a:prstGeom>
      </xdr:spPr>
      <xdr:txBody>
        <a:bodyPr wrap="none" fromWordArt="1">
          <a:prstTxWarp prst="textSlantUp">
            <a:avLst>
              <a:gd name="adj" fmla="val 55556"/>
            </a:avLst>
          </a:prstTxWarp>
        </a:bodyPr>
        <a:lstStyle/>
        <a:p>
          <a:pPr algn="ctr" rtl="0"/>
          <a:r>
            <a:rPr lang="en-US" sz="2800" kern="10" spc="0">
              <a:ln w="9525">
                <a:solidFill>
                  <a:srgbClr val="000000"/>
                </a:solidFill>
                <a:round/>
                <a:headEnd/>
                <a:tailEnd/>
              </a:ln>
              <a:solidFill>
                <a:srgbClr val="000000"/>
              </a:solidFill>
              <a:effectLst/>
              <a:latin typeface="Arial Black"/>
            </a:rPr>
            <a:t>Estimate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447675</xdr:colOff>
      <xdr:row>8</xdr:row>
      <xdr:rowOff>76200</xdr:rowOff>
    </xdr:from>
    <xdr:to>
      <xdr:col>3</xdr:col>
      <xdr:colOff>1019175</xdr:colOff>
      <xdr:row>18</xdr:row>
      <xdr:rowOff>95250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2"/>
            <xdr14:cNvContentPartPr>
              <a14:cpLocks xmlns:a14="http://schemas.microsoft.com/office/drawing/2010/main" noRot="1" noChangeAspect="1" noEditPoints="1" noChangeArrowheads="1" noChangeShapeType="1"/>
            </xdr14:cNvContentPartPr>
          </xdr14:nvContentPartPr>
          <xdr14:nvPr macro=""/>
          <xdr14:xfrm>
            <a:off x="447675" y="1381125"/>
            <a:ext cx="4933950" cy="2581275"/>
          </xdr14:xfrm>
        </xdr:contentPart>
      </mc:Choice>
      <mc:Fallback xmlns="">
        <xdr:pic>
          <xdr:nvPicPr>
            <xdr:cNvPr id="2" name="Ink 2"/>
            <xdr:cNvPicPr>
              <a:picLocks noRot="1" noChangeAspect="1" noEditPoints="1" noChangeArrowheads="1" noChangeShapeType="1"/>
            </xdr:cNvPicPr>
          </xdr:nvPicPr>
          <xdr:blipFill>
            <a:blip xmlns:r="http://schemas.openxmlformats.org/officeDocument/2006/relationships" r:embed="rId2"/>
            <a:stretch>
              <a:fillRect/>
            </a:stretch>
          </xdr:blipFill>
          <xdr:spPr>
            <a:xfrm>
              <a:off x="436541" y="1369209"/>
              <a:ext cx="4957261" cy="2605929"/>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ax="26312" units="cm"/>
          <inkml:channel name="Y" type="integer" max="16520" units="cm"/>
          <inkml:channel name="F" type="integer" max="255" units="dev"/>
        </inkml:traceFormat>
        <inkml:channelProperties>
          <inkml:channelProperty channel="X" name="resolution" value="1000" units="1/cm"/>
          <inkml:channelProperty channel="Y" name="resolution" value="1000" units="1/cm"/>
          <inkml:channelProperty channel="F" name="resolution" value="INF" units="1/dev"/>
        </inkml:channelProperties>
      </inkml:inkSource>
      <inkml:timestamp xml:id="ts0" timeString="2008-06-10T15:08:07.798"/>
    </inkml:context>
    <inkml:brush xml:id="br0">
      <inkml:brushProperty name="width" value="0.05292" units="cm"/>
      <inkml:brushProperty name="height" value="0.05292" units="cm"/>
      <inkml:brushProperty name="color" value="#FF0000"/>
      <inkml:brushProperty name="fitToCurve" value="1"/>
    </inkml:brush>
  </inkml:definitions>
  <inkml:trace contextRef="#ctx0" brushRef="#br0">699 5 61,'-16'-35'29,"2"15"-3,-8 4 0,-1 20-24,-3 21 0,1 32-1,-2 28-1,-3 37-1,-6 34-1,-3 40 1,-3 30 1,-6 31 0,2 22 1,-2 20 0,3 21 1,2 17-1,4 24 2,3 16-1,7 7 0,6 2 1,14-4-1,13-16-2,15-22 1,13-28-1,15-42-1,19-46 0,14-38 1,16-39-2,7-35 0,9-37 1,10-32 1,6-40 1,8-33-1,-1-39 1,6-33 0,5-39 2,5-31-1,3-34 1,4-28-2,6-27 2,3-23-2,7-19 1,7-13-1,0-6-1,3 1 0,4 8 0,-2 10 0,0 17 0,1 23 0,-6 28 0,-5 31 0,-4 34 0,-9 34 1,-16 37-1,-10 45 1,-18 45 0,-13 46 0,-19 51 0,-19 46 1,-19 48-2,-14 45 1,-14 48-1,-13 30 2,-11 31-3,-4 16 1,2-1-1,9-11 0,11-30 1,16-37-2,18-53 1,22-49-1,19-63 1,18-53 0,15-55 0,8-47-1,13-46 1,9-38-1,10-37-1,5-36 0,13-28 0,4-31 0,11-12-1,9-13 1,8 6 0,4 6 2,9 15 1,2 26 1,3 30 3,3 44 0,-11 40 2,-10 51-1,-12 50 1,-14 52-1,-22 56 0,-20 54-1,-29 48-2,-21 39 1,-23 28-2,-17 18 1,-18 3-2,-9-8 1,-6-24 0,4-30-1,9-41 0,16-44 0,17-52 0,18-47-1,20-51 1,19-44-3,19-43 1,12-37-2,19-32 0,7-36-2,16-16 0,10-19-1,15-2 0,3-1 1,10 15 2,0 15 2,-1 28 2,-6 43 2,-11 44 3,-13 58 1,-21 59 1,-16 66 0,-32 62-1,-25 68 0,-36 57-3,-25 46 0,-31 47-6,-23 28-3,-18 20-8,-12-6-19,9-28-1,14-37-1,12-59 1</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38"/>
    <pageSetUpPr fitToPage="1"/>
  </sheetPr>
  <dimension ref="A1:I48"/>
  <sheetViews>
    <sheetView showGridLines="0" tabSelected="1" showWhiteSpace="0" zoomScaleNormal="100" workbookViewId="0">
      <selection activeCell="D6" sqref="D6:E6"/>
    </sheetView>
  </sheetViews>
  <sheetFormatPr defaultColWidth="9.140625" defaultRowHeight="12.75" x14ac:dyDescent="0.2"/>
  <cols>
    <col min="1" max="1" width="29.28515625" style="266" customWidth="1"/>
    <col min="2" max="2" width="9.5703125" style="276" customWidth="1"/>
    <col min="3" max="3" width="23.28515625" style="276" customWidth="1"/>
    <col min="4" max="4" width="10.7109375" style="276" customWidth="1"/>
    <col min="5" max="5" width="10" style="276" customWidth="1"/>
    <col min="6" max="6" width="12.5703125" style="276" customWidth="1"/>
    <col min="7" max="7" width="13.5703125" style="276" customWidth="1"/>
    <col min="8" max="8" width="12" style="276" customWidth="1"/>
    <col min="9" max="9" width="9.140625" style="276"/>
    <col min="10" max="16384" width="9.140625" style="3"/>
  </cols>
  <sheetData>
    <row r="1" spans="1:8" ht="13.5" thickBot="1" x14ac:dyDescent="0.25">
      <c r="A1" s="404" t="s">
        <v>434</v>
      </c>
      <c r="B1" s="404"/>
      <c r="C1" s="404"/>
      <c r="D1" s="404"/>
      <c r="E1" s="404"/>
      <c r="F1" s="404"/>
      <c r="G1" s="404"/>
      <c r="H1" s="404"/>
    </row>
    <row r="2" spans="1:8" s="276" customFormat="1" ht="24.75" customHeight="1" x14ac:dyDescent="0.2">
      <c r="A2" s="405" t="s">
        <v>423</v>
      </c>
      <c r="B2" s="406"/>
      <c r="C2" s="406"/>
      <c r="D2" s="406"/>
      <c r="E2" s="406"/>
      <c r="F2" s="406"/>
      <c r="G2" s="406"/>
      <c r="H2" s="407"/>
    </row>
    <row r="3" spans="1:8" s="276" customFormat="1" ht="24.75" customHeight="1" x14ac:dyDescent="0.2">
      <c r="A3" s="401" t="s">
        <v>427</v>
      </c>
      <c r="B3" s="402"/>
      <c r="C3" s="402"/>
      <c r="D3" s="402"/>
      <c r="E3" s="402"/>
      <c r="F3" s="402"/>
      <c r="G3" s="402"/>
      <c r="H3" s="403"/>
    </row>
    <row r="4" spans="1:8" s="276" customFormat="1" ht="20.100000000000001" customHeight="1" x14ac:dyDescent="0.2">
      <c r="A4" s="408" t="s">
        <v>402</v>
      </c>
      <c r="B4" s="409"/>
      <c r="C4" s="409"/>
      <c r="D4" s="409"/>
      <c r="E4" s="409"/>
      <c r="F4" s="409"/>
      <c r="G4" s="409"/>
      <c r="H4" s="410"/>
    </row>
    <row r="5" spans="1:8" s="276" customFormat="1" ht="21.95" customHeight="1" x14ac:dyDescent="0.2">
      <c r="A5" s="317" t="s">
        <v>107</v>
      </c>
      <c r="B5" s="319"/>
      <c r="C5" s="319"/>
      <c r="D5" s="319"/>
      <c r="E5" s="319"/>
      <c r="F5" s="319"/>
      <c r="G5" s="319"/>
      <c r="H5" s="320"/>
    </row>
    <row r="6" spans="1:8" s="277" customFormat="1" ht="20.100000000000001" customHeight="1" x14ac:dyDescent="0.2">
      <c r="A6" s="414" t="s">
        <v>414</v>
      </c>
      <c r="B6" s="415"/>
      <c r="C6" s="415"/>
      <c r="D6" s="418"/>
      <c r="E6" s="419"/>
      <c r="F6" s="291" t="s">
        <v>418</v>
      </c>
      <c r="G6" s="344"/>
      <c r="H6" s="345"/>
    </row>
    <row r="7" spans="1:8" s="277" customFormat="1" ht="20.100000000000001" customHeight="1" x14ac:dyDescent="0.2">
      <c r="A7" s="368" t="s">
        <v>413</v>
      </c>
      <c r="B7" s="315"/>
      <c r="C7" s="315"/>
      <c r="D7" s="411"/>
      <c r="E7" s="358"/>
      <c r="F7" s="291" t="s">
        <v>431</v>
      </c>
      <c r="G7" s="412"/>
      <c r="H7" s="413"/>
    </row>
    <row r="8" spans="1:8" s="277" customFormat="1" ht="20.100000000000001" customHeight="1" x14ac:dyDescent="0.2">
      <c r="A8" s="368" t="s">
        <v>412</v>
      </c>
      <c r="B8" s="315"/>
      <c r="C8" s="315"/>
      <c r="D8" s="369" t="s">
        <v>420</v>
      </c>
      <c r="E8" s="370"/>
      <c r="F8" s="290" t="s">
        <v>419</v>
      </c>
      <c r="G8" s="358"/>
      <c r="H8" s="359"/>
    </row>
    <row r="9" spans="1:8" s="277" customFormat="1" ht="20.100000000000001" customHeight="1" x14ac:dyDescent="0.2">
      <c r="A9" s="368" t="s">
        <v>416</v>
      </c>
      <c r="B9" s="315"/>
      <c r="C9" s="315"/>
      <c r="D9" s="365"/>
      <c r="E9" s="366"/>
      <c r="F9" s="290" t="s">
        <v>106</v>
      </c>
      <c r="G9" s="366"/>
      <c r="H9" s="367"/>
    </row>
    <row r="10" spans="1:8" s="277" customFormat="1" ht="20.100000000000001" customHeight="1" x14ac:dyDescent="0.2">
      <c r="A10" s="363" t="s">
        <v>415</v>
      </c>
      <c r="B10" s="364"/>
      <c r="C10" s="364"/>
      <c r="D10" s="360"/>
      <c r="E10" s="361"/>
      <c r="F10" s="361"/>
      <c r="G10" s="361"/>
      <c r="H10" s="362"/>
    </row>
    <row r="11" spans="1:8" s="276" customFormat="1" ht="21.95" customHeight="1" x14ac:dyDescent="0.2">
      <c r="A11" s="317" t="s">
        <v>393</v>
      </c>
      <c r="B11" s="319"/>
      <c r="C11" s="319"/>
      <c r="D11" s="319"/>
      <c r="E11" s="319"/>
      <c r="F11" s="319"/>
      <c r="G11" s="319"/>
      <c r="H11" s="320"/>
    </row>
    <row r="12" spans="1:8" s="276" customFormat="1" ht="18" customHeight="1" x14ac:dyDescent="0.2">
      <c r="A12" s="270" t="s">
        <v>108</v>
      </c>
      <c r="B12" s="283" t="s">
        <v>420</v>
      </c>
      <c r="C12" s="346" t="s">
        <v>438</v>
      </c>
      <c r="D12" s="347"/>
      <c r="E12" s="309">
        <v>0</v>
      </c>
      <c r="F12" s="313" t="s">
        <v>394</v>
      </c>
      <c r="G12" s="314"/>
      <c r="H12" s="308">
        <f>+E12*0.17</f>
        <v>0</v>
      </c>
    </row>
    <row r="13" spans="1:8" s="276" customFormat="1" ht="18" customHeight="1" x14ac:dyDescent="0.2">
      <c r="A13" s="270" t="s">
        <v>108</v>
      </c>
      <c r="B13" s="284" t="s">
        <v>420</v>
      </c>
      <c r="C13" s="416" t="s">
        <v>437</v>
      </c>
      <c r="D13" s="417"/>
      <c r="E13" s="309">
        <v>0</v>
      </c>
      <c r="F13" s="313" t="s">
        <v>394</v>
      </c>
      <c r="G13" s="314"/>
      <c r="H13" s="308">
        <f>E13 * 0.535</f>
        <v>0</v>
      </c>
    </row>
    <row r="14" spans="1:8" s="276" customFormat="1" ht="18" customHeight="1" x14ac:dyDescent="0.2">
      <c r="A14" s="256" t="s">
        <v>400</v>
      </c>
      <c r="B14" s="300">
        <v>0</v>
      </c>
      <c r="C14" s="315" t="s">
        <v>435</v>
      </c>
      <c r="D14" s="316"/>
      <c r="E14" s="310">
        <v>0</v>
      </c>
      <c r="F14" s="313" t="s">
        <v>426</v>
      </c>
      <c r="G14" s="314"/>
      <c r="H14" s="310">
        <v>0</v>
      </c>
    </row>
    <row r="15" spans="1:8" s="276" customFormat="1" ht="18" customHeight="1" x14ac:dyDescent="0.2">
      <c r="A15" s="256" t="s">
        <v>401</v>
      </c>
      <c r="B15" s="282">
        <v>0</v>
      </c>
      <c r="C15" s="315" t="s">
        <v>436</v>
      </c>
      <c r="D15" s="315"/>
      <c r="E15" s="310">
        <v>0</v>
      </c>
      <c r="F15" s="255"/>
      <c r="G15" s="255"/>
      <c r="H15" s="258"/>
    </row>
    <row r="16" spans="1:8" s="278" customFormat="1" ht="21.95" customHeight="1" x14ac:dyDescent="0.2">
      <c r="A16" s="317" t="s">
        <v>395</v>
      </c>
      <c r="B16" s="319"/>
      <c r="C16" s="319"/>
      <c r="D16" s="319"/>
      <c r="E16" s="319"/>
      <c r="F16" s="319"/>
      <c r="G16" s="319"/>
      <c r="H16" s="320"/>
    </row>
    <row r="17" spans="1:8" s="276" customFormat="1" ht="18" customHeight="1" x14ac:dyDescent="0.2">
      <c r="A17" s="270" t="s">
        <v>408</v>
      </c>
      <c r="B17" s="286"/>
      <c r="C17" s="271" t="s">
        <v>390</v>
      </c>
      <c r="D17" s="287"/>
      <c r="E17" s="259" t="s">
        <v>389</v>
      </c>
      <c r="F17" s="285"/>
      <c r="G17" s="288" t="s">
        <v>380</v>
      </c>
      <c r="H17" s="275">
        <f>SUM((B17 *D17)*F17)</f>
        <v>0</v>
      </c>
    </row>
    <row r="18" spans="1:8" s="276" customFormat="1" ht="18" customHeight="1" x14ac:dyDescent="0.2">
      <c r="A18" s="330" t="s">
        <v>443</v>
      </c>
      <c r="B18" s="331"/>
      <c r="C18" s="273" t="s">
        <v>390</v>
      </c>
      <c r="D18" s="287"/>
      <c r="E18" s="259" t="s">
        <v>389</v>
      </c>
      <c r="F18" s="285"/>
      <c r="G18" s="299" t="s">
        <v>411</v>
      </c>
      <c r="H18" s="289">
        <f>+D18*F18</f>
        <v>0</v>
      </c>
    </row>
    <row r="19" spans="1:8" s="276" customFormat="1" ht="21.95" customHeight="1" x14ac:dyDescent="0.2">
      <c r="A19" s="325" t="s">
        <v>396</v>
      </c>
      <c r="B19" s="326"/>
      <c r="C19" s="319"/>
      <c r="D19" s="319"/>
      <c r="E19" s="319"/>
      <c r="F19" s="319"/>
      <c r="G19" s="319"/>
      <c r="H19" s="320"/>
    </row>
    <row r="20" spans="1:8" s="276" customFormat="1" ht="18" customHeight="1" x14ac:dyDescent="0.2">
      <c r="A20" s="270" t="s">
        <v>404</v>
      </c>
      <c r="B20" s="257">
        <v>0</v>
      </c>
      <c r="C20" s="306" t="s">
        <v>439</v>
      </c>
      <c r="D20" s="293">
        <f>+B20*8.4</f>
        <v>0</v>
      </c>
      <c r="E20" s="260"/>
      <c r="F20" s="261"/>
      <c r="G20" s="262" t="s">
        <v>398</v>
      </c>
      <c r="H20" s="275">
        <f>SUM(D20:D23)</f>
        <v>0</v>
      </c>
    </row>
    <row r="21" spans="1:8" s="276" customFormat="1" ht="18" customHeight="1" x14ac:dyDescent="0.2">
      <c r="A21" s="270" t="s">
        <v>405</v>
      </c>
      <c r="B21" s="257">
        <v>0</v>
      </c>
      <c r="C21" s="306" t="s">
        <v>440</v>
      </c>
      <c r="D21" s="294">
        <f>+B21*11</f>
        <v>0</v>
      </c>
      <c r="E21" s="260"/>
      <c r="F21" s="263"/>
      <c r="G21" s="260"/>
      <c r="H21" s="258"/>
    </row>
    <row r="22" spans="1:8" s="276" customFormat="1" ht="18" customHeight="1" x14ac:dyDescent="0.2">
      <c r="A22" s="270" t="s">
        <v>406</v>
      </c>
      <c r="B22" s="257">
        <v>0</v>
      </c>
      <c r="C22" s="306" t="s">
        <v>441</v>
      </c>
      <c r="D22" s="294">
        <f>+B22*18.9</f>
        <v>0</v>
      </c>
      <c r="E22" s="260"/>
      <c r="F22" s="263"/>
      <c r="G22" s="260"/>
      <c r="H22" s="258"/>
    </row>
    <row r="23" spans="1:8" s="276" customFormat="1" ht="18" customHeight="1" x14ac:dyDescent="0.2">
      <c r="A23" s="270" t="s">
        <v>407</v>
      </c>
      <c r="B23" s="257">
        <v>0</v>
      </c>
      <c r="C23" s="306" t="s">
        <v>442</v>
      </c>
      <c r="D23" s="295">
        <f>+B23*21.6</f>
        <v>0</v>
      </c>
      <c r="E23" s="260"/>
      <c r="F23" s="263"/>
      <c r="G23" s="260"/>
      <c r="H23" s="258"/>
    </row>
    <row r="24" spans="1:8" s="276" customFormat="1" ht="21.95" customHeight="1" x14ac:dyDescent="0.2">
      <c r="A24" s="272" t="s">
        <v>397</v>
      </c>
      <c r="B24" s="274"/>
      <c r="C24" s="264"/>
      <c r="D24" s="264"/>
      <c r="E24" s="264"/>
      <c r="F24" s="319"/>
      <c r="G24" s="319"/>
      <c r="H24" s="292">
        <v>0</v>
      </c>
    </row>
    <row r="25" spans="1:8" s="276" customFormat="1" ht="21.95" customHeight="1" x14ac:dyDescent="0.2">
      <c r="A25" s="322" t="s">
        <v>399</v>
      </c>
      <c r="B25" s="323"/>
      <c r="C25" s="323"/>
      <c r="D25" s="324"/>
      <c r="E25" s="348"/>
      <c r="F25" s="348"/>
      <c r="G25" s="349"/>
      <c r="H25" s="265">
        <f>SUM(H12+H13+H14+B14+E14+B15+E15+H17+H18+H20+H24)</f>
        <v>0</v>
      </c>
    </row>
    <row r="26" spans="1:8" s="276" customFormat="1" ht="11.25" customHeight="1" x14ac:dyDescent="0.2">
      <c r="A26" s="297" t="s">
        <v>392</v>
      </c>
      <c r="B26" s="298"/>
      <c r="C26" s="305" t="s">
        <v>83</v>
      </c>
      <c r="D26" s="352" t="s">
        <v>391</v>
      </c>
      <c r="E26" s="353"/>
      <c r="F26" s="353"/>
      <c r="G26" s="353"/>
      <c r="H26" s="354"/>
    </row>
    <row r="27" spans="1:8" s="276" customFormat="1" ht="18" customHeight="1" x14ac:dyDescent="0.2">
      <c r="A27" s="350"/>
      <c r="B27" s="351"/>
      <c r="C27" s="307"/>
      <c r="D27" s="355"/>
      <c r="E27" s="356"/>
      <c r="F27" s="356"/>
      <c r="G27" s="356"/>
      <c r="H27" s="357"/>
    </row>
    <row r="28" spans="1:8" s="276" customFormat="1" ht="11.25" customHeight="1" x14ac:dyDescent="0.2">
      <c r="A28" s="335" t="s">
        <v>410</v>
      </c>
      <c r="B28" s="336"/>
      <c r="C28" s="336"/>
      <c r="D28" s="337"/>
      <c r="E28" s="336"/>
      <c r="F28" s="336"/>
      <c r="G28" s="336"/>
      <c r="H28" s="338"/>
    </row>
    <row r="29" spans="1:8" s="276" customFormat="1" ht="18" customHeight="1" x14ac:dyDescent="0.2">
      <c r="A29" s="327"/>
      <c r="B29" s="328"/>
      <c r="C29" s="328"/>
      <c r="D29" s="328"/>
      <c r="E29" s="328"/>
      <c r="F29" s="328"/>
      <c r="G29" s="328"/>
      <c r="H29" s="329"/>
    </row>
    <row r="30" spans="1:8" s="276" customFormat="1" ht="21.95" customHeight="1" x14ac:dyDescent="0.2">
      <c r="A30" s="317" t="s">
        <v>403</v>
      </c>
      <c r="B30" s="321"/>
      <c r="C30" s="321"/>
      <c r="D30" s="319"/>
      <c r="E30" s="319"/>
      <c r="F30" s="319"/>
      <c r="G30" s="319"/>
      <c r="H30" s="320"/>
    </row>
    <row r="31" spans="1:8" s="276" customFormat="1" ht="20.100000000000001" customHeight="1" x14ac:dyDescent="0.2">
      <c r="A31" s="266"/>
      <c r="B31" s="267"/>
      <c r="C31" s="268" t="s">
        <v>409</v>
      </c>
      <c r="D31" s="332"/>
      <c r="E31" s="333"/>
      <c r="F31" s="333"/>
      <c r="G31" s="333"/>
      <c r="H31" s="334"/>
    </row>
    <row r="32" spans="1:8" s="276" customFormat="1" ht="21.95" customHeight="1" x14ac:dyDescent="0.2">
      <c r="A32" s="317" t="s">
        <v>421</v>
      </c>
      <c r="B32" s="318"/>
      <c r="C32" s="318"/>
      <c r="D32" s="319"/>
      <c r="E32" s="319"/>
      <c r="F32" s="319"/>
      <c r="G32" s="319"/>
      <c r="H32" s="320"/>
    </row>
    <row r="33" spans="1:9" s="276" customFormat="1" ht="21.95" customHeight="1" x14ac:dyDescent="0.2">
      <c r="A33" s="374" t="s">
        <v>417</v>
      </c>
      <c r="B33" s="375"/>
      <c r="C33" s="269" t="s">
        <v>83</v>
      </c>
      <c r="D33" s="391" t="s">
        <v>422</v>
      </c>
      <c r="E33" s="375"/>
      <c r="F33" s="375"/>
      <c r="G33" s="375"/>
      <c r="H33" s="392"/>
    </row>
    <row r="34" spans="1:9" s="276" customFormat="1" ht="11.25" customHeight="1" x14ac:dyDescent="0.2">
      <c r="A34" s="301" t="s">
        <v>428</v>
      </c>
      <c r="B34" s="304"/>
      <c r="C34" s="399"/>
      <c r="D34" s="393"/>
      <c r="E34" s="394"/>
      <c r="F34" s="394"/>
      <c r="G34" s="394"/>
      <c r="H34" s="395"/>
    </row>
    <row r="35" spans="1:9" s="296" customFormat="1" ht="18" customHeight="1" x14ac:dyDescent="0.2">
      <c r="A35" s="342"/>
      <c r="B35" s="343"/>
      <c r="C35" s="400"/>
      <c r="D35" s="396"/>
      <c r="E35" s="397"/>
      <c r="F35" s="397"/>
      <c r="G35" s="397"/>
      <c r="H35" s="398"/>
    </row>
    <row r="36" spans="1:9" s="276" customFormat="1" ht="11.25" customHeight="1" x14ac:dyDescent="0.2">
      <c r="A36" s="301" t="s">
        <v>432</v>
      </c>
      <c r="B36" s="302"/>
      <c r="C36" s="376"/>
      <c r="D36" s="378"/>
      <c r="E36" s="379"/>
      <c r="F36" s="379"/>
      <c r="G36" s="379"/>
      <c r="H36" s="380"/>
      <c r="I36" s="279"/>
    </row>
    <row r="37" spans="1:9" s="276" customFormat="1" ht="18" customHeight="1" x14ac:dyDescent="0.2">
      <c r="A37" s="342"/>
      <c r="B37" s="343"/>
      <c r="C37" s="377"/>
      <c r="D37" s="381"/>
      <c r="E37" s="382"/>
      <c r="F37" s="382"/>
      <c r="G37" s="382"/>
      <c r="H37" s="383"/>
      <c r="I37" s="279"/>
    </row>
    <row r="38" spans="1:9" s="276" customFormat="1" ht="11.25" customHeight="1" x14ac:dyDescent="0.2">
      <c r="A38" s="301" t="s">
        <v>433</v>
      </c>
      <c r="B38" s="302"/>
      <c r="C38" s="376"/>
      <c r="D38" s="378"/>
      <c r="E38" s="379"/>
      <c r="F38" s="379"/>
      <c r="G38" s="379"/>
      <c r="H38" s="380"/>
      <c r="I38" s="279"/>
    </row>
    <row r="39" spans="1:9" s="276" customFormat="1" ht="18" customHeight="1" x14ac:dyDescent="0.2">
      <c r="A39" s="342"/>
      <c r="B39" s="343"/>
      <c r="C39" s="377"/>
      <c r="D39" s="381"/>
      <c r="E39" s="382"/>
      <c r="F39" s="382"/>
      <c r="G39" s="382"/>
      <c r="H39" s="383"/>
      <c r="I39" s="279"/>
    </row>
    <row r="40" spans="1:9" s="280" customFormat="1" ht="11.25" customHeight="1" x14ac:dyDescent="0.2">
      <c r="A40" s="301" t="s">
        <v>425</v>
      </c>
      <c r="B40" s="303"/>
      <c r="C40" s="376"/>
      <c r="D40" s="385"/>
      <c r="E40" s="386"/>
      <c r="F40" s="386"/>
      <c r="G40" s="386"/>
      <c r="H40" s="387"/>
    </row>
    <row r="41" spans="1:9" s="280" customFormat="1" ht="18" customHeight="1" x14ac:dyDescent="0.2">
      <c r="A41" s="342"/>
      <c r="B41" s="343"/>
      <c r="C41" s="384"/>
      <c r="D41" s="388"/>
      <c r="E41" s="389"/>
      <c r="F41" s="389"/>
      <c r="G41" s="389"/>
      <c r="H41" s="390"/>
    </row>
    <row r="42" spans="1:9" s="280" customFormat="1" ht="11.25" customHeight="1" x14ac:dyDescent="0.2">
      <c r="A42" s="301" t="s">
        <v>424</v>
      </c>
      <c r="B42" s="303"/>
      <c r="C42" s="376"/>
      <c r="D42" s="385"/>
      <c r="E42" s="386"/>
      <c r="F42" s="386"/>
      <c r="G42" s="386"/>
      <c r="H42" s="387"/>
    </row>
    <row r="43" spans="1:9" s="280" customFormat="1" ht="18" customHeight="1" x14ac:dyDescent="0.2">
      <c r="A43" s="342"/>
      <c r="B43" s="343"/>
      <c r="C43" s="384"/>
      <c r="D43" s="388"/>
      <c r="E43" s="389"/>
      <c r="F43" s="389"/>
      <c r="G43" s="389"/>
      <c r="H43" s="390"/>
    </row>
    <row r="44" spans="1:9" s="281" customFormat="1" ht="18.600000000000001" customHeight="1" x14ac:dyDescent="0.2">
      <c r="A44" s="371" t="s">
        <v>429</v>
      </c>
      <c r="B44" s="372"/>
      <c r="C44" s="372"/>
      <c r="D44" s="372"/>
      <c r="E44" s="372"/>
      <c r="F44" s="372"/>
      <c r="G44" s="372"/>
      <c r="H44" s="373"/>
    </row>
    <row r="45" spans="1:9" s="276" customFormat="1" ht="12" customHeight="1" thickBot="1" x14ac:dyDescent="0.25">
      <c r="A45" s="339" t="s">
        <v>430</v>
      </c>
      <c r="B45" s="340"/>
      <c r="C45" s="340"/>
      <c r="D45" s="340"/>
      <c r="E45" s="340"/>
      <c r="F45" s="340"/>
      <c r="G45" s="340"/>
      <c r="H45" s="341"/>
    </row>
    <row r="46" spans="1:9" x14ac:dyDescent="0.2">
      <c r="A46" s="276"/>
    </row>
    <row r="47" spans="1:9" x14ac:dyDescent="0.2">
      <c r="A47" s="311"/>
      <c r="B47" s="312"/>
      <c r="C47" s="312"/>
      <c r="D47" s="312"/>
      <c r="E47" s="312"/>
      <c r="F47" s="312"/>
      <c r="G47" s="312"/>
      <c r="H47" s="312"/>
      <c r="I47" s="312"/>
    </row>
    <row r="48" spans="1:9" x14ac:dyDescent="0.2">
      <c r="A48" s="311"/>
      <c r="B48" s="312"/>
      <c r="C48" s="312"/>
      <c r="D48" s="312"/>
      <c r="E48" s="312"/>
      <c r="F48" s="312"/>
      <c r="G48" s="312"/>
      <c r="H48" s="312"/>
      <c r="I48" s="312"/>
    </row>
  </sheetData>
  <sheetProtection algorithmName="SHA-512" hashValue="qfbacL19WOc8GkIU76XAF6nHfaQsCH+gaUBPOhrClfkZdeZVZ7lANtE4HsNULZiprgaDN+spnEorUQz0eOpo6Q==" saltValue="P6hn/OFlegP8Zu9CJa8lBw==" spinCount="100000" sheet="1" selectLockedCells="1"/>
  <mergeCells count="61">
    <mergeCell ref="A3:H3"/>
    <mergeCell ref="A1:H1"/>
    <mergeCell ref="A2:H2"/>
    <mergeCell ref="A35:B35"/>
    <mergeCell ref="A37:B37"/>
    <mergeCell ref="A4:H4"/>
    <mergeCell ref="A5:H5"/>
    <mergeCell ref="D7:E7"/>
    <mergeCell ref="G7:H7"/>
    <mergeCell ref="A6:C6"/>
    <mergeCell ref="A7:C7"/>
    <mergeCell ref="A8:C8"/>
    <mergeCell ref="F14:G14"/>
    <mergeCell ref="F13:G13"/>
    <mergeCell ref="C13:D13"/>
    <mergeCell ref="D6:E6"/>
    <mergeCell ref="A44:H44"/>
    <mergeCell ref="A33:B33"/>
    <mergeCell ref="C38:C39"/>
    <mergeCell ref="D38:H39"/>
    <mergeCell ref="A43:B43"/>
    <mergeCell ref="A39:B39"/>
    <mergeCell ref="C42:C43"/>
    <mergeCell ref="D42:H43"/>
    <mergeCell ref="D33:H33"/>
    <mergeCell ref="D34:H35"/>
    <mergeCell ref="D36:H37"/>
    <mergeCell ref="D40:H41"/>
    <mergeCell ref="C34:C35"/>
    <mergeCell ref="C36:C37"/>
    <mergeCell ref="C40:C41"/>
    <mergeCell ref="G6:H6"/>
    <mergeCell ref="C12:D12"/>
    <mergeCell ref="E25:G25"/>
    <mergeCell ref="A27:B27"/>
    <mergeCell ref="D26:H26"/>
    <mergeCell ref="D27:H27"/>
    <mergeCell ref="G8:H8"/>
    <mergeCell ref="D10:H10"/>
    <mergeCell ref="A11:H11"/>
    <mergeCell ref="A10:C10"/>
    <mergeCell ref="D9:E9"/>
    <mergeCell ref="G9:H9"/>
    <mergeCell ref="A9:C9"/>
    <mergeCell ref="D8:E8"/>
    <mergeCell ref="A47:I48"/>
    <mergeCell ref="F12:G12"/>
    <mergeCell ref="C14:D14"/>
    <mergeCell ref="A32:H32"/>
    <mergeCell ref="F24:G24"/>
    <mergeCell ref="C15:D15"/>
    <mergeCell ref="A30:H30"/>
    <mergeCell ref="A25:D25"/>
    <mergeCell ref="A16:H16"/>
    <mergeCell ref="A19:H19"/>
    <mergeCell ref="A29:H29"/>
    <mergeCell ref="A18:B18"/>
    <mergeCell ref="D31:H31"/>
    <mergeCell ref="A28:H28"/>
    <mergeCell ref="A45:H45"/>
    <mergeCell ref="A41:B41"/>
  </mergeCells>
  <phoneticPr fontId="11" type="noConversion"/>
  <dataValidations count="2">
    <dataValidation type="list" allowBlank="1" showInputMessage="1" showErrorMessage="1" sqref="B12:B13">
      <formula1>"yes,no,"</formula1>
    </dataValidation>
    <dataValidation type="list" allowBlank="1" showInputMessage="1" showErrorMessage="1" sqref="D8:E8">
      <formula1>"yes,no"</formula1>
    </dataValidation>
  </dataValidations>
  <printOptions gridLinesSet="0"/>
  <pageMargins left="0.37" right="0.25" top="0.75" bottom="0.75" header="0.25" footer="0.5"/>
  <pageSetup scale="84" orientation="portrait" r:id="rId1"/>
  <headerFooter scaleWithDoc="0" alignWithMargins="0">
    <oddFooter>&amp;L&amp;8&amp;Z&amp;F</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20"/>
  </sheetPr>
  <dimension ref="A1:Q180"/>
  <sheetViews>
    <sheetView topLeftCell="A38" workbookViewId="0">
      <selection activeCell="D16" sqref="D16"/>
    </sheetView>
  </sheetViews>
  <sheetFormatPr defaultRowHeight="12.75" x14ac:dyDescent="0.2"/>
  <cols>
    <col min="1" max="1" width="4.85546875" customWidth="1"/>
    <col min="3" max="3" width="5" customWidth="1"/>
    <col min="4" max="4" width="8.7109375" customWidth="1"/>
    <col min="5" max="5" width="6" customWidth="1"/>
    <col min="6" max="6" width="3.7109375" customWidth="1"/>
    <col min="7" max="7" width="11.42578125" customWidth="1"/>
    <col min="8" max="8" width="8" customWidth="1"/>
    <col min="9" max="9" width="1.140625" customWidth="1"/>
    <col min="10" max="10" width="0.42578125" customWidth="1"/>
    <col min="11" max="11" width="11.140625" customWidth="1"/>
    <col min="12" max="12" width="13.5703125" customWidth="1"/>
    <col min="13" max="13" width="2.7109375" customWidth="1"/>
    <col min="14" max="14" width="7.7109375" customWidth="1"/>
    <col min="15" max="15" width="11.42578125" customWidth="1"/>
    <col min="16" max="16" width="1.42578125" customWidth="1"/>
  </cols>
  <sheetData>
    <row r="1" spans="1:15" ht="9.9499999999999993" customHeight="1" x14ac:dyDescent="0.2">
      <c r="A1" s="491" t="s">
        <v>0</v>
      </c>
      <c r="B1" s="491"/>
      <c r="C1" s="491"/>
      <c r="D1" s="491"/>
      <c r="E1" s="491"/>
      <c r="F1" s="491"/>
      <c r="G1" s="491"/>
      <c r="H1" s="491"/>
      <c r="I1" s="491"/>
      <c r="J1" s="491"/>
      <c r="K1" s="491"/>
      <c r="L1" s="491"/>
      <c r="M1" s="491"/>
      <c r="N1" s="491"/>
      <c r="O1" s="27"/>
    </row>
    <row r="2" spans="1:15" ht="14.1" customHeight="1" x14ac:dyDescent="0.25">
      <c r="A2" s="492" t="s">
        <v>109</v>
      </c>
      <c r="B2" s="492"/>
      <c r="C2" s="492"/>
      <c r="D2" s="492"/>
      <c r="E2" s="492"/>
      <c r="F2" s="492"/>
      <c r="G2" s="492"/>
      <c r="H2" s="492"/>
      <c r="I2" s="492"/>
      <c r="J2" s="492"/>
      <c r="K2" s="492"/>
      <c r="L2" s="492"/>
      <c r="M2" s="492"/>
      <c r="N2" s="492"/>
      <c r="O2" s="492"/>
    </row>
    <row r="3" spans="1:15" ht="14.1" customHeight="1" thickBot="1" x14ac:dyDescent="0.3">
      <c r="A3" s="493" t="s">
        <v>110</v>
      </c>
      <c r="B3" s="493"/>
      <c r="C3" s="493"/>
      <c r="D3" s="493"/>
      <c r="E3" s="493"/>
      <c r="F3" s="493"/>
      <c r="G3" s="493"/>
      <c r="H3" s="493"/>
      <c r="I3" s="493"/>
      <c r="J3" s="493"/>
      <c r="K3" s="493"/>
      <c r="L3" s="493"/>
      <c r="M3" s="493"/>
      <c r="N3" s="493"/>
      <c r="O3" s="493"/>
    </row>
    <row r="4" spans="1:15" ht="17.100000000000001" customHeight="1" thickTop="1" x14ac:dyDescent="0.2">
      <c r="A4" s="28" t="s">
        <v>66</v>
      </c>
      <c r="B4" s="421">
        <f>'Travel Request Worksheet'!D6</f>
        <v>0</v>
      </c>
      <c r="C4" s="421"/>
      <c r="D4" s="421"/>
      <c r="E4" s="421"/>
      <c r="F4" s="421"/>
      <c r="G4" s="29" t="s">
        <v>63</v>
      </c>
      <c r="H4" s="445"/>
      <c r="I4" s="445"/>
      <c r="J4" s="445"/>
      <c r="K4" s="445"/>
      <c r="L4" s="30" t="s">
        <v>2</v>
      </c>
      <c r="M4" s="445" t="s">
        <v>85</v>
      </c>
      <c r="N4" s="445"/>
      <c r="O4" s="445"/>
    </row>
    <row r="5" spans="1:15" ht="9" customHeight="1" x14ac:dyDescent="0.2">
      <c r="A5" s="28"/>
      <c r="B5" s="139" t="s">
        <v>111</v>
      </c>
      <c r="C5" s="140"/>
      <c r="D5" s="140"/>
      <c r="E5" s="140"/>
      <c r="F5" s="140"/>
      <c r="G5" s="29"/>
      <c r="H5" s="140"/>
      <c r="I5" s="140"/>
      <c r="J5" s="140"/>
      <c r="K5" s="140"/>
      <c r="L5" s="30"/>
      <c r="M5" s="140"/>
      <c r="N5" s="140"/>
      <c r="O5" s="140"/>
    </row>
    <row r="6" spans="1:15" ht="15.75" customHeight="1" x14ac:dyDescent="0.2">
      <c r="A6" s="500" t="s">
        <v>62</v>
      </c>
      <c r="B6" s="500"/>
      <c r="C6" s="421" t="e">
        <f>'Travel Request Worksheet'!#REF!</f>
        <v>#REF!</v>
      </c>
      <c r="D6" s="421"/>
      <c r="E6" s="421"/>
      <c r="F6" s="421"/>
      <c r="G6" s="421"/>
      <c r="H6" s="421" t="e">
        <f>'Travel Request Worksheet'!#REF!</f>
        <v>#REF!</v>
      </c>
      <c r="I6" s="421"/>
      <c r="J6" s="421"/>
      <c r="K6" s="421"/>
      <c r="L6" s="150" t="s">
        <v>82</v>
      </c>
      <c r="M6" s="421"/>
      <c r="N6" s="421"/>
      <c r="O6" s="137">
        <v>7467</v>
      </c>
    </row>
    <row r="7" spans="1:15" ht="17.100000000000001" customHeight="1" thickBot="1" x14ac:dyDescent="0.25">
      <c r="A7" s="501" t="s">
        <v>70</v>
      </c>
      <c r="B7" s="501"/>
      <c r="C7" s="32" t="s">
        <v>112</v>
      </c>
      <c r="D7" s="502" t="e">
        <f>'Travel Request Worksheet'!#REF!</f>
        <v>#REF!</v>
      </c>
      <c r="E7" s="447"/>
      <c r="F7" s="33" t="s">
        <v>113</v>
      </c>
      <c r="G7" s="94" t="e">
        <f>'Travel Request Worksheet'!#REF!</f>
        <v>#REF!</v>
      </c>
      <c r="H7" s="503" t="s">
        <v>67</v>
      </c>
      <c r="I7" s="503"/>
      <c r="J7" s="503"/>
      <c r="K7" s="504"/>
      <c r="L7" s="505"/>
      <c r="M7" s="505"/>
      <c r="N7" s="505"/>
      <c r="O7" s="505"/>
    </row>
    <row r="8" spans="1:15" ht="4.5" hidden="1" customHeight="1" thickBot="1" x14ac:dyDescent="0.25">
      <c r="A8" s="4"/>
      <c r="B8" s="4"/>
      <c r="C8" s="4"/>
      <c r="D8" s="4"/>
      <c r="E8" s="34"/>
      <c r="F8" s="34"/>
      <c r="G8" s="34"/>
      <c r="H8" s="34"/>
      <c r="I8" s="34"/>
      <c r="J8" s="34"/>
      <c r="K8" s="34"/>
      <c r="L8" s="34"/>
      <c r="M8" s="35"/>
      <c r="N8" s="35"/>
      <c r="O8" s="3"/>
    </row>
    <row r="9" spans="1:15" ht="12.75" customHeight="1" thickTop="1" x14ac:dyDescent="0.2">
      <c r="A9" s="506" t="s">
        <v>73</v>
      </c>
      <c r="B9" s="506"/>
      <c r="C9" s="506"/>
      <c r="D9" s="506"/>
      <c r="E9" s="506"/>
      <c r="F9" s="506"/>
      <c r="G9" s="506"/>
      <c r="H9" s="506"/>
      <c r="I9" s="506"/>
      <c r="J9" s="506"/>
      <c r="K9" s="506"/>
      <c r="L9" s="506"/>
      <c r="M9" s="506"/>
      <c r="N9" s="506"/>
      <c r="O9" s="506"/>
    </row>
    <row r="10" spans="1:15" ht="3" customHeight="1" x14ac:dyDescent="0.2">
      <c r="A10" s="112"/>
      <c r="B10" s="112"/>
      <c r="C10" s="112"/>
      <c r="D10" s="112"/>
      <c r="E10" s="112"/>
      <c r="F10" s="112"/>
      <c r="G10" s="112"/>
      <c r="H10" s="113"/>
      <c r="I10" s="112"/>
      <c r="J10" s="112"/>
      <c r="K10" s="112"/>
      <c r="L10" s="112"/>
      <c r="M10" s="112"/>
      <c r="N10" s="112"/>
      <c r="O10" s="114"/>
    </row>
    <row r="11" spans="1:15" ht="13.5" thickBot="1" x14ac:dyDescent="0.25">
      <c r="A11" s="106" t="s">
        <v>3</v>
      </c>
      <c r="B11" s="107"/>
      <c r="C11" s="107"/>
      <c r="D11" s="107"/>
      <c r="E11" s="108" t="s">
        <v>4</v>
      </c>
      <c r="F11" s="109"/>
      <c r="G11" s="110"/>
      <c r="H11" s="108" t="s">
        <v>5</v>
      </c>
      <c r="I11" s="109"/>
      <c r="J11" s="109"/>
      <c r="K11" s="110"/>
      <c r="L11" s="108" t="s">
        <v>6</v>
      </c>
      <c r="M11" s="109"/>
      <c r="N11" s="109"/>
      <c r="O11" s="111"/>
    </row>
    <row r="12" spans="1:15" ht="14.25" thickTop="1" thickBot="1" x14ac:dyDescent="0.25">
      <c r="A12" s="42"/>
      <c r="B12" s="42"/>
      <c r="C12" s="42"/>
      <c r="D12" s="43" t="s">
        <v>1</v>
      </c>
      <c r="E12" s="44" t="s">
        <v>7</v>
      </c>
      <c r="F12" s="45"/>
      <c r="G12" s="46" t="s">
        <v>8</v>
      </c>
      <c r="H12" s="44" t="s">
        <v>9</v>
      </c>
      <c r="I12" s="45"/>
      <c r="J12" s="45"/>
      <c r="K12" s="46" t="s">
        <v>8</v>
      </c>
      <c r="L12" s="437" t="s">
        <v>10</v>
      </c>
      <c r="M12" s="438"/>
      <c r="N12" s="439"/>
      <c r="O12" s="47" t="s">
        <v>8</v>
      </c>
    </row>
    <row r="13" spans="1:15" x14ac:dyDescent="0.2">
      <c r="A13" s="48" t="s">
        <v>11</v>
      </c>
      <c r="B13" s="23" t="e">
        <f>'Travel Request Worksheet'!#REF!</f>
        <v>#REF!</v>
      </c>
      <c r="C13" s="49" t="s">
        <v>12</v>
      </c>
      <c r="D13" s="24"/>
      <c r="E13" s="50" t="s">
        <v>13</v>
      </c>
      <c r="F13" s="51"/>
      <c r="G13" s="244">
        <f>SUM(D13*0.33)</f>
        <v>0</v>
      </c>
      <c r="H13" s="50" t="s">
        <v>14</v>
      </c>
      <c r="I13" s="51"/>
      <c r="J13" s="51"/>
      <c r="K13" s="9"/>
      <c r="L13" s="494" t="s">
        <v>119</v>
      </c>
      <c r="M13" s="495"/>
      <c r="N13" s="496"/>
      <c r="O13" s="7" t="e">
        <f>'Travel Request Worksheet'!#REF!</f>
        <v>#REF!</v>
      </c>
    </row>
    <row r="14" spans="1:15" x14ac:dyDescent="0.2">
      <c r="A14" s="52" t="s">
        <v>15</v>
      </c>
      <c r="B14" s="4"/>
      <c r="C14" s="4"/>
      <c r="D14" s="25" t="e">
        <f>'Travel Request Worksheet'!#REF!</f>
        <v>#REF!</v>
      </c>
      <c r="E14" s="53" t="s">
        <v>16</v>
      </c>
      <c r="F14" s="51"/>
      <c r="G14" s="5" t="e">
        <f>'Travel Request Worksheet'!#REF!</f>
        <v>#REF!</v>
      </c>
      <c r="H14" s="53" t="s">
        <v>17</v>
      </c>
      <c r="I14" s="51"/>
      <c r="J14" s="51"/>
      <c r="K14" s="9"/>
      <c r="L14" s="497"/>
      <c r="M14" s="498"/>
      <c r="N14" s="499"/>
      <c r="O14" s="7" t="e">
        <f>'Travel Request Worksheet'!#REF!</f>
        <v>#REF!</v>
      </c>
    </row>
    <row r="15" spans="1:15" x14ac:dyDescent="0.2">
      <c r="A15" s="52" t="s">
        <v>18</v>
      </c>
      <c r="B15" s="425"/>
      <c r="C15" s="426"/>
      <c r="D15" s="427"/>
      <c r="E15" s="54" t="s">
        <v>19</v>
      </c>
      <c r="F15" s="55"/>
      <c r="G15" s="5" t="e">
        <f>'Travel Request Worksheet'!#REF!</f>
        <v>#REF!</v>
      </c>
      <c r="H15" s="53" t="s">
        <v>20</v>
      </c>
      <c r="I15" s="51"/>
      <c r="J15" s="51"/>
      <c r="K15" s="9"/>
      <c r="L15" s="428"/>
      <c r="M15" s="429"/>
      <c r="N15" s="430"/>
      <c r="O15" s="7"/>
    </row>
    <row r="16" spans="1:15" x14ac:dyDescent="0.2">
      <c r="A16" s="52" t="s">
        <v>21</v>
      </c>
      <c r="B16" s="56"/>
      <c r="C16" s="56"/>
      <c r="D16" s="25" t="s">
        <v>1</v>
      </c>
      <c r="E16" s="57" t="s">
        <v>22</v>
      </c>
      <c r="F16" s="58"/>
      <c r="G16" s="5" t="e">
        <f>'Travel Request Worksheet'!#REF!</f>
        <v>#REF!</v>
      </c>
      <c r="H16" s="50" t="s">
        <v>23</v>
      </c>
      <c r="I16" s="51"/>
      <c r="J16" s="51"/>
      <c r="K16" s="9" t="e">
        <f>'Travel Request Worksheet'!#REF!</f>
        <v>#REF!</v>
      </c>
      <c r="L16" s="428"/>
      <c r="M16" s="429"/>
      <c r="N16" s="430"/>
      <c r="O16" s="7"/>
    </row>
    <row r="17" spans="1:15" x14ac:dyDescent="0.2">
      <c r="A17" s="52" t="s">
        <v>24</v>
      </c>
      <c r="B17" s="425" t="e">
        <f>'Travel Request Worksheet'!#REF!</f>
        <v>#REF!</v>
      </c>
      <c r="C17" s="426"/>
      <c r="D17" s="427"/>
      <c r="E17" s="50" t="s">
        <v>25</v>
      </c>
      <c r="F17" s="59"/>
      <c r="G17" s="5" t="e">
        <f>'Travel Request Worksheet'!#REF!</f>
        <v>#REF!</v>
      </c>
      <c r="H17" s="60"/>
      <c r="I17" s="3"/>
      <c r="J17" s="3"/>
      <c r="K17" s="6"/>
      <c r="L17" s="428"/>
      <c r="M17" s="429"/>
      <c r="N17" s="430"/>
      <c r="O17" s="7"/>
    </row>
    <row r="18" spans="1:15" ht="5.0999999999999996" customHeight="1" thickBot="1" x14ac:dyDescent="0.25">
      <c r="A18" s="61"/>
      <c r="B18" s="61"/>
      <c r="C18" s="61"/>
      <c r="D18" s="61"/>
      <c r="E18" s="61"/>
      <c r="F18" s="61"/>
      <c r="G18" s="62"/>
      <c r="H18" s="61"/>
      <c r="I18" s="61"/>
      <c r="J18" s="61"/>
      <c r="K18" s="62"/>
      <c r="L18" s="63"/>
      <c r="M18" s="63"/>
      <c r="N18" s="63"/>
      <c r="O18" s="62"/>
    </row>
    <row r="19" spans="1:15" ht="13.5" thickTop="1" x14ac:dyDescent="0.2">
      <c r="A19" s="48" t="s">
        <v>11</v>
      </c>
      <c r="B19" s="23"/>
      <c r="C19" s="49" t="s">
        <v>12</v>
      </c>
      <c r="D19" s="24"/>
      <c r="E19" s="50" t="s">
        <v>13</v>
      </c>
      <c r="F19" s="51"/>
      <c r="G19" s="244">
        <f>SUM(D19*0.33)</f>
        <v>0</v>
      </c>
      <c r="H19" s="50" t="s">
        <v>14</v>
      </c>
      <c r="I19" s="51"/>
      <c r="J19" s="51"/>
      <c r="K19" s="9"/>
      <c r="L19" s="432"/>
      <c r="M19" s="433"/>
      <c r="N19" s="434"/>
      <c r="O19" s="7"/>
    </row>
    <row r="20" spans="1:15" x14ac:dyDescent="0.2">
      <c r="A20" s="52" t="s">
        <v>15</v>
      </c>
      <c r="B20" s="4"/>
      <c r="C20" s="4"/>
      <c r="D20" s="25"/>
      <c r="E20" s="53" t="s">
        <v>16</v>
      </c>
      <c r="F20" s="51"/>
      <c r="G20" s="5"/>
      <c r="H20" s="53" t="s">
        <v>17</v>
      </c>
      <c r="I20" s="51"/>
      <c r="J20" s="51"/>
      <c r="K20" s="9"/>
      <c r="L20" s="428"/>
      <c r="M20" s="429"/>
      <c r="N20" s="430"/>
      <c r="O20" s="7"/>
    </row>
    <row r="21" spans="1:15" x14ac:dyDescent="0.2">
      <c r="A21" s="52" t="s">
        <v>18</v>
      </c>
      <c r="B21" s="425"/>
      <c r="C21" s="426"/>
      <c r="D21" s="427"/>
      <c r="E21" s="54" t="s">
        <v>19</v>
      </c>
      <c r="F21" s="55"/>
      <c r="G21" s="5"/>
      <c r="H21" s="53" t="s">
        <v>20</v>
      </c>
      <c r="I21" s="51"/>
      <c r="J21" s="51"/>
      <c r="K21" s="9"/>
      <c r="L21" s="428"/>
      <c r="M21" s="429"/>
      <c r="N21" s="430"/>
      <c r="O21" s="7"/>
    </row>
    <row r="22" spans="1:15" x14ac:dyDescent="0.2">
      <c r="A22" s="52" t="s">
        <v>21</v>
      </c>
      <c r="B22" s="56"/>
      <c r="C22" s="56"/>
      <c r="D22" s="25"/>
      <c r="E22" s="57" t="s">
        <v>22</v>
      </c>
      <c r="F22" s="58"/>
      <c r="G22" s="5"/>
      <c r="H22" s="50" t="s">
        <v>23</v>
      </c>
      <c r="I22" s="51"/>
      <c r="J22" s="51"/>
      <c r="K22" s="9"/>
      <c r="L22" s="428"/>
      <c r="M22" s="429"/>
      <c r="N22" s="430"/>
      <c r="O22" s="7"/>
    </row>
    <row r="23" spans="1:15" x14ac:dyDescent="0.2">
      <c r="A23" s="52" t="s">
        <v>24</v>
      </c>
      <c r="B23" s="425"/>
      <c r="C23" s="426"/>
      <c r="D23" s="427"/>
      <c r="E23" s="50" t="s">
        <v>25</v>
      </c>
      <c r="F23" s="59"/>
      <c r="G23" s="5"/>
      <c r="H23" s="60"/>
      <c r="I23" s="3"/>
      <c r="J23" s="3"/>
      <c r="K23" s="6"/>
      <c r="L23" s="428"/>
      <c r="M23" s="429"/>
      <c r="N23" s="430"/>
      <c r="O23" s="7"/>
    </row>
    <row r="24" spans="1:15" ht="5.0999999999999996" customHeight="1" thickBot="1" x14ac:dyDescent="0.25">
      <c r="A24" s="61"/>
      <c r="B24" s="61"/>
      <c r="C24" s="61"/>
      <c r="D24" s="61"/>
      <c r="E24" s="61"/>
      <c r="F24" s="61"/>
      <c r="G24" s="62"/>
      <c r="H24" s="61"/>
      <c r="I24" s="61"/>
      <c r="J24" s="61"/>
      <c r="K24" s="62"/>
      <c r="L24" s="63"/>
      <c r="M24" s="63"/>
      <c r="N24" s="63"/>
      <c r="O24" s="62"/>
    </row>
    <row r="25" spans="1:15" ht="13.5" thickTop="1" x14ac:dyDescent="0.2">
      <c r="A25" s="48" t="s">
        <v>11</v>
      </c>
      <c r="B25" s="23"/>
      <c r="C25" s="49" t="s">
        <v>12</v>
      </c>
      <c r="D25" s="24"/>
      <c r="E25" s="50" t="s">
        <v>13</v>
      </c>
      <c r="F25" s="51"/>
      <c r="G25" s="244">
        <f>SUM(D25*0.33)</f>
        <v>0</v>
      </c>
      <c r="H25" s="50" t="s">
        <v>14</v>
      </c>
      <c r="I25" s="51"/>
      <c r="J25" s="51"/>
      <c r="K25" s="9"/>
      <c r="L25" s="432"/>
      <c r="M25" s="433"/>
      <c r="N25" s="434"/>
      <c r="O25" s="7"/>
    </row>
    <row r="26" spans="1:15" x14ac:dyDescent="0.2">
      <c r="A26" s="52" t="s">
        <v>15</v>
      </c>
      <c r="B26" s="4"/>
      <c r="C26" s="4"/>
      <c r="D26" s="25"/>
      <c r="E26" s="53" t="s">
        <v>16</v>
      </c>
      <c r="F26" s="51"/>
      <c r="G26" s="5"/>
      <c r="H26" s="53" t="s">
        <v>17</v>
      </c>
      <c r="I26" s="51"/>
      <c r="J26" s="51"/>
      <c r="K26" s="9"/>
      <c r="L26" s="428"/>
      <c r="M26" s="429"/>
      <c r="N26" s="430"/>
      <c r="O26" s="7"/>
    </row>
    <row r="27" spans="1:15" x14ac:dyDescent="0.2">
      <c r="A27" s="52" t="s">
        <v>18</v>
      </c>
      <c r="B27" s="425"/>
      <c r="C27" s="426"/>
      <c r="D27" s="427"/>
      <c r="E27" s="54" t="s">
        <v>19</v>
      </c>
      <c r="F27" s="55"/>
      <c r="G27" s="5"/>
      <c r="H27" s="53" t="s">
        <v>20</v>
      </c>
      <c r="I27" s="51"/>
      <c r="J27" s="51"/>
      <c r="K27" s="9"/>
      <c r="L27" s="428"/>
      <c r="M27" s="429"/>
      <c r="N27" s="430"/>
      <c r="O27" s="7"/>
    </row>
    <row r="28" spans="1:15" x14ac:dyDescent="0.2">
      <c r="A28" s="52" t="s">
        <v>21</v>
      </c>
      <c r="B28" s="56"/>
      <c r="C28" s="56"/>
      <c r="D28" s="25" t="s">
        <v>1</v>
      </c>
      <c r="E28" s="57" t="s">
        <v>22</v>
      </c>
      <c r="F28" s="58"/>
      <c r="G28" s="5"/>
      <c r="H28" s="50" t="s">
        <v>23</v>
      </c>
      <c r="I28" s="51"/>
      <c r="J28" s="51"/>
      <c r="K28" s="9"/>
      <c r="L28" s="428"/>
      <c r="M28" s="429"/>
      <c r="N28" s="430"/>
      <c r="O28" s="7"/>
    </row>
    <row r="29" spans="1:15" x14ac:dyDescent="0.2">
      <c r="A29" s="52" t="s">
        <v>24</v>
      </c>
      <c r="B29" s="425"/>
      <c r="C29" s="426"/>
      <c r="D29" s="427"/>
      <c r="E29" s="50" t="s">
        <v>25</v>
      </c>
      <c r="F29" s="59"/>
      <c r="G29" s="5"/>
      <c r="H29" s="60"/>
      <c r="I29" s="3"/>
      <c r="J29" s="3"/>
      <c r="K29" s="6"/>
      <c r="L29" s="428"/>
      <c r="M29" s="429"/>
      <c r="N29" s="430"/>
      <c r="O29" s="7"/>
    </row>
    <row r="30" spans="1:15" ht="5.0999999999999996" customHeight="1" thickBot="1" x14ac:dyDescent="0.25">
      <c r="A30" s="61"/>
      <c r="B30" s="61"/>
      <c r="C30" s="61"/>
      <c r="D30" s="61"/>
      <c r="E30" s="61"/>
      <c r="F30" s="61"/>
      <c r="G30" s="62"/>
      <c r="H30" s="61"/>
      <c r="I30" s="61"/>
      <c r="J30" s="61"/>
      <c r="K30" s="62"/>
      <c r="L30" s="63"/>
      <c r="M30" s="63"/>
      <c r="N30" s="63"/>
      <c r="O30" s="62"/>
    </row>
    <row r="31" spans="1:15" ht="15" customHeight="1" thickTop="1" x14ac:dyDescent="0.2">
      <c r="A31" s="48" t="s">
        <v>11</v>
      </c>
      <c r="B31" s="23"/>
      <c r="C31" s="49" t="s">
        <v>12</v>
      </c>
      <c r="D31" s="24"/>
      <c r="E31" s="50" t="s">
        <v>13</v>
      </c>
      <c r="F31" s="51"/>
      <c r="G31" s="244">
        <f>SUM(D31*0.33)</f>
        <v>0</v>
      </c>
      <c r="H31" s="50" t="s">
        <v>14</v>
      </c>
      <c r="I31" s="51"/>
      <c r="J31" s="51"/>
      <c r="K31" s="9"/>
      <c r="L31" s="432"/>
      <c r="M31" s="433"/>
      <c r="N31" s="434"/>
      <c r="O31" s="7"/>
    </row>
    <row r="32" spans="1:15" ht="15" customHeight="1" x14ac:dyDescent="0.2">
      <c r="A32" s="52" t="s">
        <v>15</v>
      </c>
      <c r="B32" s="4"/>
      <c r="C32" s="4"/>
      <c r="D32" s="25"/>
      <c r="E32" s="53" t="s">
        <v>16</v>
      </c>
      <c r="F32" s="51"/>
      <c r="G32" s="5"/>
      <c r="H32" s="53" t="s">
        <v>17</v>
      </c>
      <c r="I32" s="51"/>
      <c r="J32" s="51"/>
      <c r="K32" s="9"/>
      <c r="L32" s="428"/>
      <c r="M32" s="429"/>
      <c r="N32" s="430"/>
      <c r="O32" s="7"/>
    </row>
    <row r="33" spans="1:17" ht="15" customHeight="1" x14ac:dyDescent="0.2">
      <c r="A33" s="52" t="s">
        <v>18</v>
      </c>
      <c r="B33" s="425"/>
      <c r="C33" s="426"/>
      <c r="D33" s="427"/>
      <c r="E33" s="54" t="s">
        <v>19</v>
      </c>
      <c r="F33" s="55"/>
      <c r="G33" s="5"/>
      <c r="H33" s="53" t="s">
        <v>20</v>
      </c>
      <c r="I33" s="51"/>
      <c r="J33" s="51"/>
      <c r="K33" s="9"/>
      <c r="L33" s="428"/>
      <c r="M33" s="429"/>
      <c r="N33" s="430"/>
      <c r="O33" s="7"/>
    </row>
    <row r="34" spans="1:17" ht="15" customHeight="1" x14ac:dyDescent="0.2">
      <c r="A34" s="52" t="s">
        <v>21</v>
      </c>
      <c r="B34" s="56"/>
      <c r="C34" s="56"/>
      <c r="D34" s="25" t="s">
        <v>1</v>
      </c>
      <c r="E34" s="57" t="s">
        <v>22</v>
      </c>
      <c r="F34" s="58"/>
      <c r="G34" s="5"/>
      <c r="H34" s="50" t="s">
        <v>23</v>
      </c>
      <c r="I34" s="51"/>
      <c r="J34" s="51"/>
      <c r="K34" s="9"/>
      <c r="L34" s="428"/>
      <c r="M34" s="429"/>
      <c r="N34" s="430"/>
      <c r="O34" s="7"/>
    </row>
    <row r="35" spans="1:17" ht="15" customHeight="1" x14ac:dyDescent="0.2">
      <c r="A35" s="52" t="s">
        <v>24</v>
      </c>
      <c r="B35" s="425"/>
      <c r="C35" s="426"/>
      <c r="D35" s="427"/>
      <c r="E35" s="50" t="s">
        <v>25</v>
      </c>
      <c r="F35" s="59"/>
      <c r="G35" s="5"/>
      <c r="H35" s="64"/>
      <c r="I35" s="2"/>
      <c r="J35" s="2"/>
      <c r="K35" s="13"/>
      <c r="L35" s="428"/>
      <c r="M35" s="429"/>
      <c r="N35" s="430"/>
      <c r="O35" s="7"/>
    </row>
    <row r="36" spans="1:17" ht="5.0999999999999996" customHeight="1" thickBot="1" x14ac:dyDescent="0.25">
      <c r="A36" s="61"/>
      <c r="B36" s="61"/>
      <c r="C36" s="61"/>
      <c r="D36" s="61"/>
      <c r="E36" s="61"/>
      <c r="F36" s="61"/>
      <c r="G36" s="62"/>
      <c r="H36" s="61"/>
      <c r="I36" s="61"/>
      <c r="J36" s="61"/>
      <c r="K36" s="62"/>
      <c r="L36" s="63"/>
      <c r="M36" s="63"/>
      <c r="N36" s="63"/>
      <c r="O36" s="62"/>
    </row>
    <row r="37" spans="1:17" ht="13.5" thickTop="1" x14ac:dyDescent="0.2">
      <c r="A37" s="48" t="s">
        <v>11</v>
      </c>
      <c r="B37" s="23"/>
      <c r="C37" s="49" t="s">
        <v>12</v>
      </c>
      <c r="D37" s="24"/>
      <c r="E37" s="50" t="s">
        <v>13</v>
      </c>
      <c r="F37" s="51"/>
      <c r="G37" s="244">
        <f>SUM(D37*0.33)</f>
        <v>0</v>
      </c>
      <c r="H37" s="65" t="s">
        <v>14</v>
      </c>
      <c r="I37" s="66"/>
      <c r="J37" s="66"/>
      <c r="K37" s="11"/>
      <c r="L37" s="432"/>
      <c r="M37" s="433"/>
      <c r="N37" s="434"/>
      <c r="O37" s="8"/>
    </row>
    <row r="38" spans="1:17" x14ac:dyDescent="0.2">
      <c r="A38" s="52" t="s">
        <v>15</v>
      </c>
      <c r="B38" s="4"/>
      <c r="C38" s="4"/>
      <c r="D38" s="25"/>
      <c r="E38" s="53" t="s">
        <v>16</v>
      </c>
      <c r="F38" s="51"/>
      <c r="G38" s="5"/>
      <c r="H38" s="53" t="s">
        <v>17</v>
      </c>
      <c r="I38" s="51"/>
      <c r="J38" s="51"/>
      <c r="K38" s="9"/>
      <c r="L38" s="428"/>
      <c r="M38" s="429"/>
      <c r="N38" s="430"/>
      <c r="O38" s="7"/>
    </row>
    <row r="39" spans="1:17" x14ac:dyDescent="0.2">
      <c r="A39" s="52" t="s">
        <v>18</v>
      </c>
      <c r="B39" s="425"/>
      <c r="C39" s="426"/>
      <c r="D39" s="427"/>
      <c r="E39" s="54" t="s">
        <v>19</v>
      </c>
      <c r="F39" s="55"/>
      <c r="G39" s="5"/>
      <c r="H39" s="53" t="s">
        <v>20</v>
      </c>
      <c r="I39" s="51"/>
      <c r="J39" s="51"/>
      <c r="K39" s="9"/>
      <c r="L39" s="428"/>
      <c r="M39" s="429"/>
      <c r="N39" s="430"/>
      <c r="O39" s="7"/>
    </row>
    <row r="40" spans="1:17" x14ac:dyDescent="0.2">
      <c r="A40" s="52" t="s">
        <v>21</v>
      </c>
      <c r="B40" s="56"/>
      <c r="C40" s="56"/>
      <c r="D40" s="25" t="s">
        <v>1</v>
      </c>
      <c r="E40" s="57" t="s">
        <v>22</v>
      </c>
      <c r="F40" s="58"/>
      <c r="G40" s="5"/>
      <c r="H40" s="50" t="s">
        <v>23</v>
      </c>
      <c r="I40" s="51"/>
      <c r="J40" s="51"/>
      <c r="K40" s="9"/>
      <c r="L40" s="428"/>
      <c r="M40" s="429"/>
      <c r="N40" s="430"/>
      <c r="O40" s="7"/>
    </row>
    <row r="41" spans="1:17" ht="13.5" thickBot="1" x14ac:dyDescent="0.25">
      <c r="A41" s="52" t="s">
        <v>24</v>
      </c>
      <c r="B41" s="425"/>
      <c r="C41" s="426"/>
      <c r="D41" s="427"/>
      <c r="E41" s="50" t="s">
        <v>25</v>
      </c>
      <c r="F41" s="59"/>
      <c r="G41" s="5"/>
      <c r="H41" s="60"/>
      <c r="I41" s="3"/>
      <c r="J41" s="3"/>
      <c r="K41" s="6"/>
      <c r="L41" s="486"/>
      <c r="M41" s="487"/>
      <c r="N41" s="488"/>
      <c r="O41" s="7"/>
    </row>
    <row r="42" spans="1:17" ht="13.5" customHeight="1" thickBot="1" x14ac:dyDescent="0.25">
      <c r="A42" s="67" t="s">
        <v>26</v>
      </c>
      <c r="B42" s="68"/>
      <c r="C42" s="68"/>
      <c r="D42" s="68"/>
      <c r="E42" s="69"/>
      <c r="F42" s="70" t="s">
        <v>27</v>
      </c>
      <c r="G42" s="81" t="e">
        <f>SUM(G13:G41)+G120</f>
        <v>#REF!</v>
      </c>
      <c r="H42" s="489" t="s">
        <v>28</v>
      </c>
      <c r="I42" s="490"/>
      <c r="J42" s="71"/>
      <c r="K42" s="81">
        <f>+K13+K14+K15+K19+K20+K21+K25+K26+K27+K31+K32+K33+K37+K38+K39+K120</f>
        <v>0</v>
      </c>
      <c r="L42" s="151" t="s">
        <v>387</v>
      </c>
      <c r="M42" s="72"/>
      <c r="N42" s="72" t="s">
        <v>27</v>
      </c>
      <c r="O42" s="81" t="e">
        <f>SUM(O13:O41)+O120</f>
        <v>#REF!</v>
      </c>
    </row>
    <row r="43" spans="1:17" ht="13.5" customHeight="1" thickBot="1" x14ac:dyDescent="0.25">
      <c r="A43" s="31" t="s">
        <v>71</v>
      </c>
      <c r="B43" s="26"/>
      <c r="C43" s="26"/>
      <c r="D43" s="26"/>
      <c r="E43" s="4"/>
      <c r="F43" s="4"/>
      <c r="G43" s="26"/>
      <c r="H43" s="480" t="s">
        <v>29</v>
      </c>
      <c r="I43" s="480"/>
      <c r="J43" s="4"/>
      <c r="K43" s="82" t="e">
        <f>+K16+K22+K28+K34+K40+K121</f>
        <v>#REF!</v>
      </c>
      <c r="L43" s="151" t="s">
        <v>388</v>
      </c>
      <c r="M43" s="4"/>
      <c r="N43" s="4"/>
      <c r="O43" s="4"/>
      <c r="P43" s="1"/>
      <c r="Q43" s="1"/>
    </row>
    <row r="44" spans="1:17" ht="2.25" customHeight="1" thickBot="1" x14ac:dyDescent="0.25">
      <c r="A44" s="95"/>
      <c r="B44" s="96"/>
      <c r="C44" s="96"/>
      <c r="D44" s="96"/>
      <c r="E44" s="97"/>
      <c r="F44" s="97"/>
      <c r="G44" s="96"/>
      <c r="H44" s="98"/>
      <c r="I44" s="98"/>
      <c r="J44" s="97"/>
      <c r="K44" s="99"/>
      <c r="L44" s="97"/>
      <c r="M44" s="97"/>
      <c r="N44" s="97"/>
      <c r="O44" s="97"/>
      <c r="P44" s="1"/>
      <c r="Q44" s="1"/>
    </row>
    <row r="45" spans="1:17" ht="12.75" customHeight="1" x14ac:dyDescent="0.2">
      <c r="A45" s="481" t="s">
        <v>74</v>
      </c>
      <c r="B45" s="481"/>
      <c r="C45" s="481"/>
      <c r="D45" s="481"/>
      <c r="E45" s="481"/>
      <c r="F45" s="481"/>
      <c r="G45" s="481"/>
      <c r="H45" s="481"/>
      <c r="I45" s="481"/>
      <c r="J45" s="481"/>
      <c r="K45" s="481"/>
      <c r="L45" s="481"/>
      <c r="M45" s="481"/>
      <c r="N45" s="481"/>
      <c r="O45" s="481"/>
      <c r="P45" s="1"/>
      <c r="Q45" s="1"/>
    </row>
    <row r="46" spans="1:17" ht="8.1" customHeight="1" x14ac:dyDescent="0.2">
      <c r="A46" s="100"/>
      <c r="B46" s="100"/>
      <c r="C46" s="100"/>
      <c r="D46" s="100"/>
      <c r="E46" s="100"/>
      <c r="F46" s="100"/>
      <c r="G46" s="100"/>
      <c r="H46" s="100"/>
      <c r="I46" s="100"/>
      <c r="J46" s="100"/>
      <c r="K46" s="100"/>
      <c r="L46" s="100"/>
      <c r="M46" s="100"/>
      <c r="N46" s="100"/>
      <c r="O46" s="100"/>
      <c r="P46" s="1"/>
      <c r="Q46" s="1"/>
    </row>
    <row r="47" spans="1:17" ht="15" customHeight="1" x14ac:dyDescent="0.2">
      <c r="A47" s="482"/>
      <c r="B47" s="482"/>
      <c r="C47" s="482"/>
      <c r="D47" s="482"/>
      <c r="E47" s="482"/>
      <c r="F47" s="482"/>
      <c r="G47" s="115"/>
      <c r="H47" s="1"/>
      <c r="I47" s="482"/>
      <c r="J47" s="482"/>
      <c r="K47" s="482"/>
      <c r="L47" s="482"/>
      <c r="M47" s="482"/>
      <c r="N47" s="482"/>
      <c r="O47" s="482"/>
      <c r="P47" s="1"/>
      <c r="Q47" s="1"/>
    </row>
    <row r="48" spans="1:17" ht="9.9499999999999993" customHeight="1" x14ac:dyDescent="0.2">
      <c r="A48" s="465" t="s">
        <v>81</v>
      </c>
      <c r="B48" s="465"/>
      <c r="C48" s="465"/>
      <c r="D48" s="465"/>
      <c r="E48" s="465"/>
      <c r="F48" s="465"/>
      <c r="G48" s="102" t="s">
        <v>83</v>
      </c>
      <c r="H48" s="1"/>
      <c r="I48" s="466" t="s">
        <v>77</v>
      </c>
      <c r="J48" s="466"/>
      <c r="K48" s="466"/>
      <c r="L48" s="466"/>
      <c r="M48" s="466"/>
      <c r="N48" s="466"/>
      <c r="O48" s="101" t="s">
        <v>83</v>
      </c>
      <c r="P48" s="1"/>
      <c r="Q48" s="1"/>
    </row>
    <row r="49" spans="1:17" ht="9.9499999999999993" customHeight="1" x14ac:dyDescent="0.2">
      <c r="A49" s="483" t="s">
        <v>76</v>
      </c>
      <c r="B49" s="483"/>
      <c r="C49" s="483"/>
      <c r="D49" s="483"/>
      <c r="E49" s="483"/>
      <c r="F49" s="483"/>
      <c r="G49" s="484"/>
      <c r="H49" s="1"/>
      <c r="P49" s="1"/>
      <c r="Q49" s="1"/>
    </row>
    <row r="50" spans="1:17" ht="15" customHeight="1" x14ac:dyDescent="0.2">
      <c r="A50" s="483"/>
      <c r="B50" s="483"/>
      <c r="C50" s="483"/>
      <c r="D50" s="483"/>
      <c r="E50" s="483"/>
      <c r="F50" s="483"/>
      <c r="G50" s="484"/>
      <c r="H50" s="1"/>
      <c r="I50" s="485"/>
      <c r="J50" s="485"/>
      <c r="K50" s="485"/>
      <c r="L50" s="485"/>
      <c r="M50" s="485"/>
      <c r="N50" s="485"/>
      <c r="O50" s="485"/>
      <c r="P50" s="1"/>
      <c r="Q50" s="1"/>
    </row>
    <row r="51" spans="1:17" ht="15" customHeight="1" x14ac:dyDescent="0.2">
      <c r="A51" s="483"/>
      <c r="B51" s="483"/>
      <c r="C51" s="483"/>
      <c r="D51" s="483"/>
      <c r="E51" s="483"/>
      <c r="F51" s="483"/>
      <c r="G51" s="484"/>
      <c r="H51" s="1"/>
      <c r="I51" s="466" t="s">
        <v>78</v>
      </c>
      <c r="J51" s="466"/>
      <c r="K51" s="466"/>
      <c r="L51" s="466"/>
      <c r="M51" s="466"/>
      <c r="N51" s="466"/>
      <c r="O51" s="101" t="s">
        <v>83</v>
      </c>
      <c r="P51" s="1"/>
      <c r="Q51" s="1"/>
    </row>
    <row r="52" spans="1:17" ht="15" customHeight="1" x14ac:dyDescent="0.2">
      <c r="A52" s="463"/>
      <c r="B52" s="463"/>
      <c r="C52" s="463"/>
      <c r="D52" s="463"/>
      <c r="E52" s="463"/>
      <c r="F52" s="463"/>
      <c r="G52" s="138"/>
      <c r="H52" s="1"/>
      <c r="I52" s="464"/>
      <c r="J52" s="464"/>
      <c r="K52" s="464"/>
      <c r="L52" s="464"/>
      <c r="M52" s="464"/>
      <c r="N52" s="464"/>
      <c r="O52" s="464"/>
      <c r="P52" s="1"/>
      <c r="Q52" s="1"/>
    </row>
    <row r="53" spans="1:17" ht="9.9499999999999993" customHeight="1" x14ac:dyDescent="0.2">
      <c r="A53" s="465" t="s">
        <v>80</v>
      </c>
      <c r="B53" s="465"/>
      <c r="C53" s="465"/>
      <c r="D53" s="465"/>
      <c r="E53" s="465"/>
      <c r="F53" s="465"/>
      <c r="G53" s="102" t="s">
        <v>83</v>
      </c>
      <c r="H53" s="1"/>
      <c r="I53" s="466" t="s">
        <v>79</v>
      </c>
      <c r="J53" s="466"/>
      <c r="K53" s="466"/>
      <c r="L53" s="466"/>
      <c r="M53" s="466"/>
      <c r="N53" s="466"/>
      <c r="O53" s="101" t="s">
        <v>83</v>
      </c>
      <c r="P53" s="1"/>
      <c r="Q53" s="1"/>
    </row>
    <row r="54" spans="1:17" ht="12.75" customHeight="1" x14ac:dyDescent="0.2">
      <c r="A54" s="467" t="s">
        <v>114</v>
      </c>
      <c r="B54" s="467"/>
      <c r="C54" s="467"/>
      <c r="D54" s="467"/>
      <c r="E54" s="467"/>
      <c r="F54" s="467"/>
      <c r="G54" s="467"/>
      <c r="H54" s="467"/>
      <c r="I54" s="467"/>
      <c r="J54" s="467"/>
      <c r="K54" s="467"/>
      <c r="L54" s="467"/>
      <c r="M54" s="467"/>
      <c r="N54" s="467"/>
      <c r="O54" s="467"/>
      <c r="P54" s="1"/>
      <c r="Q54" s="1"/>
    </row>
    <row r="55" spans="1:17" ht="8.1" customHeight="1" thickBot="1" x14ac:dyDescent="0.25">
      <c r="A55" s="468"/>
      <c r="B55" s="468"/>
      <c r="C55" s="468"/>
      <c r="D55" s="468"/>
      <c r="E55" s="468"/>
      <c r="F55" s="468"/>
      <c r="G55" s="468"/>
      <c r="H55" s="468"/>
      <c r="I55" s="468"/>
      <c r="J55" s="468"/>
      <c r="K55" s="468"/>
      <c r="L55" s="468"/>
      <c r="M55" s="468"/>
      <c r="N55" s="468"/>
      <c r="O55" s="468"/>
      <c r="P55" s="1"/>
      <c r="Q55" s="1"/>
    </row>
    <row r="56" spans="1:17" ht="12.75" customHeight="1" x14ac:dyDescent="0.2">
      <c r="A56" s="469" t="s">
        <v>75</v>
      </c>
      <c r="B56" s="469"/>
      <c r="C56" s="469"/>
      <c r="D56" s="469"/>
      <c r="E56" s="469"/>
      <c r="F56" s="469"/>
      <c r="G56" s="469"/>
      <c r="H56" s="469"/>
      <c r="I56" s="469"/>
      <c r="J56" s="469"/>
      <c r="K56" s="469"/>
      <c r="L56" s="469"/>
      <c r="M56" s="469"/>
      <c r="N56" s="469"/>
      <c r="O56" s="469"/>
      <c r="P56" s="1"/>
      <c r="Q56" s="1"/>
    </row>
    <row r="57" spans="1:17" ht="8.1" customHeight="1" thickBot="1" x14ac:dyDescent="0.25">
      <c r="A57" s="3"/>
      <c r="B57" s="3"/>
      <c r="C57" s="3"/>
      <c r="D57" s="97"/>
      <c r="E57" s="97"/>
      <c r="F57" s="3"/>
      <c r="G57" s="3"/>
      <c r="H57" s="3"/>
      <c r="I57" s="3"/>
      <c r="J57" s="73"/>
      <c r="K57" s="74"/>
      <c r="L57" s="74"/>
      <c r="M57" s="74"/>
      <c r="N57" s="74"/>
      <c r="O57" s="74"/>
      <c r="P57" s="1"/>
      <c r="Q57" s="1"/>
    </row>
    <row r="58" spans="1:17" ht="12.75" customHeight="1" thickBot="1" x14ac:dyDescent="0.25">
      <c r="A58" s="470" t="s">
        <v>72</v>
      </c>
      <c r="B58" s="470"/>
      <c r="C58" s="471"/>
      <c r="D58" s="472"/>
      <c r="E58" s="473"/>
      <c r="G58" s="474" t="s">
        <v>65</v>
      </c>
      <c r="H58" s="475"/>
      <c r="I58" s="475"/>
      <c r="J58" s="475"/>
      <c r="K58" s="475"/>
      <c r="L58" s="475"/>
      <c r="M58" s="475"/>
      <c r="N58" s="475"/>
      <c r="O58" s="476"/>
    </row>
    <row r="59" spans="1:17" ht="8.1" customHeight="1" x14ac:dyDescent="0.2">
      <c r="G59" s="477"/>
      <c r="H59" s="478"/>
      <c r="I59" s="478"/>
      <c r="J59" s="478"/>
      <c r="K59" s="478"/>
      <c r="L59" s="478"/>
      <c r="M59" s="478"/>
      <c r="N59" s="478"/>
      <c r="O59" s="479"/>
    </row>
    <row r="60" spans="1:17" ht="15" customHeight="1" x14ac:dyDescent="0.2">
      <c r="A60" s="88" t="s">
        <v>30</v>
      </c>
      <c r="B60" s="89"/>
      <c r="C60" s="90"/>
      <c r="D60" s="451" t="e">
        <f>+G42+K42+K43+O42</f>
        <v>#REF!</v>
      </c>
      <c r="E60" s="452"/>
      <c r="F60" s="4"/>
      <c r="G60" s="460" t="s">
        <v>32</v>
      </c>
      <c r="H60" s="461"/>
      <c r="I60" s="460" t="s">
        <v>33</v>
      </c>
      <c r="J60" s="462"/>
      <c r="K60" s="461"/>
      <c r="L60" s="460" t="s">
        <v>34</v>
      </c>
      <c r="M60" s="462"/>
      <c r="N60" s="462"/>
      <c r="O60" s="461"/>
    </row>
    <row r="61" spans="1:17" ht="15" customHeight="1" x14ac:dyDescent="0.2">
      <c r="A61" s="91" t="s">
        <v>31</v>
      </c>
      <c r="B61" s="92"/>
      <c r="C61" s="93"/>
      <c r="D61" s="455"/>
      <c r="E61" s="457"/>
      <c r="F61" s="4"/>
      <c r="G61" s="453" t="e">
        <f>'Travel Request Worksheet'!#REF!</f>
        <v>#REF!</v>
      </c>
      <c r="H61" s="454"/>
      <c r="I61" s="455" t="e">
        <f>D60</f>
        <v>#REF!</v>
      </c>
      <c r="J61" s="456"/>
      <c r="K61" s="457"/>
      <c r="L61" s="448"/>
      <c r="M61" s="449"/>
      <c r="N61" s="449"/>
      <c r="O61" s="450"/>
    </row>
    <row r="62" spans="1:17" ht="15" customHeight="1" x14ac:dyDescent="0.2">
      <c r="A62" s="91" t="s">
        <v>69</v>
      </c>
      <c r="B62" s="92"/>
      <c r="C62" s="93"/>
      <c r="D62" s="451" t="e">
        <f>IF(D61&gt;D60, D61-D60,0)</f>
        <v>#REF!</v>
      </c>
      <c r="E62" s="452"/>
      <c r="F62" s="4"/>
      <c r="G62" s="453" t="e">
        <f>'Travel Request Worksheet'!#REF!</f>
        <v>#REF!</v>
      </c>
      <c r="H62" s="454"/>
      <c r="I62" s="455"/>
      <c r="J62" s="456"/>
      <c r="K62" s="457"/>
      <c r="L62" s="103"/>
      <c r="M62" s="104"/>
      <c r="N62" s="104"/>
      <c r="O62" s="105"/>
    </row>
    <row r="63" spans="1:17" ht="15" customHeight="1" x14ac:dyDescent="0.2">
      <c r="A63" s="91" t="s">
        <v>84</v>
      </c>
      <c r="B63" s="92"/>
      <c r="C63" s="93"/>
      <c r="D63" s="458"/>
      <c r="E63" s="459"/>
      <c r="F63" s="4"/>
      <c r="G63" s="453"/>
      <c r="H63" s="454"/>
      <c r="I63" s="455"/>
      <c r="J63" s="456"/>
      <c r="K63" s="457"/>
      <c r="L63" s="448"/>
      <c r="M63" s="449"/>
      <c r="N63" s="449"/>
      <c r="O63" s="450"/>
    </row>
    <row r="64" spans="1:17" ht="15" customHeight="1" x14ac:dyDescent="0.2">
      <c r="A64" s="91" t="s">
        <v>68</v>
      </c>
      <c r="B64" s="92"/>
      <c r="C64" s="93"/>
      <c r="D64" s="451" t="e">
        <f>IF(D60&gt;D61,D60-D61-D63,0)</f>
        <v>#REF!</v>
      </c>
      <c r="E64" s="452"/>
      <c r="F64" s="4"/>
      <c r="G64" s="453"/>
      <c r="H64" s="454"/>
      <c r="I64" s="455"/>
      <c r="J64" s="456"/>
      <c r="K64" s="457"/>
      <c r="L64" s="448"/>
      <c r="M64" s="449"/>
      <c r="N64" s="449"/>
      <c r="O64" s="450"/>
    </row>
    <row r="65" spans="1:15" ht="9.9499999999999993" customHeight="1" x14ac:dyDescent="0.2">
      <c r="A65" s="420" t="s">
        <v>115</v>
      </c>
      <c r="B65" s="420"/>
      <c r="C65" s="420"/>
      <c r="D65" s="420"/>
      <c r="E65" s="420"/>
      <c r="F65" s="420"/>
      <c r="G65" s="420"/>
      <c r="H65" s="420"/>
      <c r="I65" s="420"/>
      <c r="J65" s="420"/>
      <c r="K65" s="420"/>
      <c r="L65" s="420"/>
      <c r="M65" s="420"/>
      <c r="N65" s="420"/>
      <c r="O65" s="420"/>
    </row>
    <row r="66" spans="1:15" ht="15" customHeight="1" thickBot="1" x14ac:dyDescent="0.25">
      <c r="A66" s="444" t="s">
        <v>35</v>
      </c>
      <c r="B66" s="444"/>
      <c r="C66" s="444"/>
      <c r="D66" s="444"/>
      <c r="E66" s="444"/>
      <c r="F66" s="444"/>
      <c r="G66" s="444"/>
      <c r="H66" s="444"/>
      <c r="I66" s="444"/>
      <c r="J66" s="444"/>
      <c r="K66" s="444"/>
      <c r="L66" s="444"/>
      <c r="M66" s="444"/>
      <c r="N66" s="444"/>
      <c r="O66" s="444"/>
    </row>
    <row r="67" spans="1:15" ht="15" customHeight="1" thickTop="1" x14ac:dyDescent="0.2">
      <c r="A67" s="75" t="s">
        <v>66</v>
      </c>
      <c r="B67" s="445">
        <f>+B4</f>
        <v>0</v>
      </c>
      <c r="C67" s="445"/>
      <c r="D67" s="445"/>
      <c r="E67" s="445"/>
      <c r="F67" s="445"/>
      <c r="G67" s="76" t="s">
        <v>63</v>
      </c>
      <c r="H67" s="445">
        <f>+H4</f>
        <v>0</v>
      </c>
      <c r="I67" s="445"/>
      <c r="J67" s="445"/>
      <c r="K67" s="445"/>
      <c r="L67" s="30" t="s">
        <v>2</v>
      </c>
      <c r="M67" s="445" t="str">
        <f>+M4</f>
        <v>Cullowhee, NC</v>
      </c>
      <c r="N67" s="421"/>
      <c r="O67" s="421"/>
    </row>
    <row r="68" spans="1:15" ht="15" customHeight="1" x14ac:dyDescent="0.2">
      <c r="A68" s="446" t="s">
        <v>62</v>
      </c>
      <c r="B68" s="446"/>
      <c r="C68" s="421" t="e">
        <f>+C6</f>
        <v>#REF!</v>
      </c>
      <c r="D68" s="421"/>
      <c r="E68" s="421"/>
      <c r="F68" s="421"/>
      <c r="G68" s="421"/>
      <c r="H68" s="421"/>
      <c r="I68" s="421"/>
      <c r="J68" s="421"/>
      <c r="K68" s="421"/>
      <c r="L68" s="30" t="s">
        <v>64</v>
      </c>
      <c r="M68" s="447">
        <f>+M6</f>
        <v>0</v>
      </c>
      <c r="N68" s="447"/>
      <c r="O68" s="447"/>
    </row>
    <row r="69" spans="1:15" ht="15" customHeight="1" x14ac:dyDescent="0.2">
      <c r="A69" s="435" t="s">
        <v>70</v>
      </c>
      <c r="B69" s="435"/>
      <c r="C69" s="32" t="s">
        <v>112</v>
      </c>
      <c r="D69" s="436" t="e">
        <f>+D7</f>
        <v>#REF!</v>
      </c>
      <c r="E69" s="436"/>
      <c r="F69" s="33" t="s">
        <v>113</v>
      </c>
      <c r="G69" s="94" t="e">
        <f>+G7</f>
        <v>#REF!</v>
      </c>
      <c r="H69" s="443" t="s">
        <v>67</v>
      </c>
      <c r="I69" s="443"/>
      <c r="J69" s="443"/>
      <c r="K69" s="443"/>
      <c r="L69" s="421">
        <f>+L7</f>
        <v>0</v>
      </c>
      <c r="M69" s="421"/>
      <c r="N69" s="421"/>
      <c r="O69" s="421"/>
    </row>
    <row r="70" spans="1:15" ht="9.9499999999999993" customHeight="1" thickBot="1" x14ac:dyDescent="0.25">
      <c r="A70" s="4"/>
      <c r="B70" s="4"/>
      <c r="C70" s="4"/>
      <c r="D70" s="4"/>
      <c r="E70" s="4"/>
      <c r="F70" s="4"/>
      <c r="G70" s="4"/>
      <c r="H70" s="4"/>
      <c r="I70" s="4"/>
      <c r="J70" s="4"/>
      <c r="K70" s="4"/>
      <c r="L70" s="4"/>
      <c r="M70" s="4"/>
      <c r="N70" s="4"/>
      <c r="O70" s="4"/>
    </row>
    <row r="71" spans="1:15" ht="15" customHeight="1" thickTop="1" thickBot="1" x14ac:dyDescent="0.25">
      <c r="A71" s="36" t="s">
        <v>3</v>
      </c>
      <c r="B71" s="37"/>
      <c r="C71" s="37"/>
      <c r="D71" s="37"/>
      <c r="E71" s="38" t="s">
        <v>4</v>
      </c>
      <c r="F71" s="39"/>
      <c r="G71" s="40"/>
      <c r="H71" s="38" t="s">
        <v>5</v>
      </c>
      <c r="I71" s="39"/>
      <c r="J71" s="39"/>
      <c r="K71" s="40"/>
      <c r="L71" s="38" t="s">
        <v>6</v>
      </c>
      <c r="M71" s="39"/>
      <c r="N71" s="39"/>
      <c r="O71" s="41"/>
    </row>
    <row r="72" spans="1:15" ht="15" customHeight="1" thickTop="1" thickBot="1" x14ac:dyDescent="0.25">
      <c r="A72" s="42"/>
      <c r="B72" s="42"/>
      <c r="C72" s="42"/>
      <c r="D72" s="43" t="s">
        <v>1</v>
      </c>
      <c r="E72" s="77" t="s">
        <v>7</v>
      </c>
      <c r="F72" s="45"/>
      <c r="G72" s="46" t="s">
        <v>8</v>
      </c>
      <c r="H72" s="44" t="s">
        <v>9</v>
      </c>
      <c r="I72" s="45"/>
      <c r="J72" s="45"/>
      <c r="K72" s="46" t="s">
        <v>8</v>
      </c>
      <c r="L72" s="437" t="s">
        <v>10</v>
      </c>
      <c r="M72" s="438"/>
      <c r="N72" s="439"/>
      <c r="O72" s="78" t="s">
        <v>8</v>
      </c>
    </row>
    <row r="73" spans="1:15" ht="15" customHeight="1" x14ac:dyDescent="0.2">
      <c r="A73" s="48" t="s">
        <v>11</v>
      </c>
      <c r="B73" s="23"/>
      <c r="C73" s="49" t="s">
        <v>12</v>
      </c>
      <c r="D73" s="24"/>
      <c r="E73" s="50" t="s">
        <v>13</v>
      </c>
      <c r="F73" s="51"/>
      <c r="G73" s="244">
        <f>SUM(D73*0.33)</f>
        <v>0</v>
      </c>
      <c r="H73" s="50" t="s">
        <v>14</v>
      </c>
      <c r="I73" s="51"/>
      <c r="J73" s="51"/>
      <c r="K73" s="9"/>
      <c r="L73" s="440" t="s">
        <v>1</v>
      </c>
      <c r="M73" s="441"/>
      <c r="N73" s="442"/>
      <c r="O73" s="7"/>
    </row>
    <row r="74" spans="1:15" ht="15" customHeight="1" x14ac:dyDescent="0.2">
      <c r="A74" s="52" t="s">
        <v>15</v>
      </c>
      <c r="B74" s="4"/>
      <c r="C74" s="4"/>
      <c r="D74" s="25"/>
      <c r="E74" s="53" t="s">
        <v>16</v>
      </c>
      <c r="F74" s="51"/>
      <c r="G74" s="5"/>
      <c r="H74" s="53" t="s">
        <v>17</v>
      </c>
      <c r="I74" s="51"/>
      <c r="J74" s="51"/>
      <c r="K74" s="9"/>
      <c r="L74" s="428"/>
      <c r="M74" s="429"/>
      <c r="N74" s="430"/>
      <c r="O74" s="7"/>
    </row>
    <row r="75" spans="1:15" ht="15" customHeight="1" x14ac:dyDescent="0.2">
      <c r="A75" s="52" t="s">
        <v>18</v>
      </c>
      <c r="B75" s="425"/>
      <c r="C75" s="426"/>
      <c r="D75" s="427"/>
      <c r="E75" s="54" t="s">
        <v>19</v>
      </c>
      <c r="F75" s="55"/>
      <c r="G75" s="5"/>
      <c r="H75" s="53" t="s">
        <v>20</v>
      </c>
      <c r="I75" s="51"/>
      <c r="J75" s="51"/>
      <c r="K75" s="9"/>
      <c r="L75" s="428"/>
      <c r="M75" s="429"/>
      <c r="N75" s="430"/>
      <c r="O75" s="7"/>
    </row>
    <row r="76" spans="1:15" ht="15" customHeight="1" x14ac:dyDescent="0.2">
      <c r="A76" s="52" t="s">
        <v>21</v>
      </c>
      <c r="B76" s="56"/>
      <c r="C76" s="56"/>
      <c r="D76" s="25" t="s">
        <v>1</v>
      </c>
      <c r="E76" s="57" t="s">
        <v>22</v>
      </c>
      <c r="F76" s="58"/>
      <c r="G76" s="5"/>
      <c r="H76" s="50" t="s">
        <v>23</v>
      </c>
      <c r="I76" s="51"/>
      <c r="J76" s="51"/>
      <c r="K76" s="9"/>
      <c r="L76" s="428"/>
      <c r="M76" s="429"/>
      <c r="N76" s="430"/>
      <c r="O76" s="7"/>
    </row>
    <row r="77" spans="1:15" ht="15" customHeight="1" x14ac:dyDescent="0.2">
      <c r="A77" s="52" t="s">
        <v>24</v>
      </c>
      <c r="B77" s="425"/>
      <c r="C77" s="426"/>
      <c r="D77" s="427"/>
      <c r="E77" s="50" t="s">
        <v>25</v>
      </c>
      <c r="F77" s="59"/>
      <c r="G77" s="5"/>
      <c r="H77" s="60"/>
      <c r="I77" s="3"/>
      <c r="J77" s="3"/>
      <c r="K77" s="6"/>
      <c r="L77" s="428"/>
      <c r="M77" s="429"/>
      <c r="N77" s="430"/>
      <c r="O77" s="7"/>
    </row>
    <row r="78" spans="1:15" ht="5.0999999999999996" customHeight="1" thickBot="1" x14ac:dyDescent="0.25">
      <c r="A78" s="61"/>
      <c r="B78" s="61"/>
      <c r="C78" s="61"/>
      <c r="D78" s="61"/>
      <c r="E78" s="61"/>
      <c r="F78" s="61"/>
      <c r="G78" s="62"/>
      <c r="H78" s="61"/>
      <c r="I78" s="61"/>
      <c r="J78" s="61"/>
      <c r="K78" s="62"/>
      <c r="L78" s="63"/>
      <c r="M78" s="63"/>
      <c r="N78" s="63"/>
      <c r="O78" s="62"/>
    </row>
    <row r="79" spans="1:15" ht="15" customHeight="1" thickTop="1" x14ac:dyDescent="0.2">
      <c r="A79" s="48" t="s">
        <v>11</v>
      </c>
      <c r="B79" s="23"/>
      <c r="C79" s="49" t="s">
        <v>12</v>
      </c>
      <c r="D79" s="24"/>
      <c r="E79" s="50" t="s">
        <v>13</v>
      </c>
      <c r="F79" s="51"/>
      <c r="G79" s="244">
        <f>SUM(D79*0.33)</f>
        <v>0</v>
      </c>
      <c r="H79" s="50" t="s">
        <v>14</v>
      </c>
      <c r="I79" s="51"/>
      <c r="J79" s="51"/>
      <c r="K79" s="9"/>
      <c r="L79" s="432"/>
      <c r="M79" s="433"/>
      <c r="N79" s="434"/>
      <c r="O79" s="7"/>
    </row>
    <row r="80" spans="1:15" ht="15" customHeight="1" x14ac:dyDescent="0.2">
      <c r="A80" s="52" t="s">
        <v>15</v>
      </c>
      <c r="B80" s="4"/>
      <c r="C80" s="4"/>
      <c r="D80" s="25"/>
      <c r="E80" s="53" t="s">
        <v>16</v>
      </c>
      <c r="F80" s="51"/>
      <c r="G80" s="5"/>
      <c r="H80" s="53" t="s">
        <v>17</v>
      </c>
      <c r="I80" s="51"/>
      <c r="J80" s="51"/>
      <c r="K80" s="9"/>
      <c r="L80" s="428"/>
      <c r="M80" s="429"/>
      <c r="N80" s="430"/>
      <c r="O80" s="7"/>
    </row>
    <row r="81" spans="1:15" ht="15" customHeight="1" x14ac:dyDescent="0.2">
      <c r="A81" s="52" t="s">
        <v>18</v>
      </c>
      <c r="B81" s="425"/>
      <c r="C81" s="426"/>
      <c r="D81" s="427"/>
      <c r="E81" s="54" t="s">
        <v>19</v>
      </c>
      <c r="F81" s="55"/>
      <c r="G81" s="5"/>
      <c r="H81" s="53" t="s">
        <v>20</v>
      </c>
      <c r="I81" s="51"/>
      <c r="J81" s="51"/>
      <c r="K81" s="9"/>
      <c r="L81" s="428"/>
      <c r="M81" s="429"/>
      <c r="N81" s="430"/>
      <c r="O81" s="7"/>
    </row>
    <row r="82" spans="1:15" ht="15" customHeight="1" x14ac:dyDescent="0.2">
      <c r="A82" s="52" t="s">
        <v>21</v>
      </c>
      <c r="B82" s="56"/>
      <c r="C82" s="56"/>
      <c r="D82" s="25" t="s">
        <v>1</v>
      </c>
      <c r="E82" s="57" t="s">
        <v>22</v>
      </c>
      <c r="F82" s="58"/>
      <c r="G82" s="5"/>
      <c r="H82" s="50" t="s">
        <v>23</v>
      </c>
      <c r="I82" s="51"/>
      <c r="J82" s="51"/>
      <c r="K82" s="9"/>
      <c r="L82" s="428"/>
      <c r="M82" s="429"/>
      <c r="N82" s="430"/>
      <c r="O82" s="7"/>
    </row>
    <row r="83" spans="1:15" ht="15" customHeight="1" x14ac:dyDescent="0.2">
      <c r="A83" s="52" t="s">
        <v>24</v>
      </c>
      <c r="B83" s="425"/>
      <c r="C83" s="426"/>
      <c r="D83" s="427"/>
      <c r="E83" s="50" t="s">
        <v>25</v>
      </c>
      <c r="F83" s="59"/>
      <c r="G83" s="5"/>
      <c r="H83" s="60"/>
      <c r="I83" s="3"/>
      <c r="J83" s="3"/>
      <c r="K83" s="6"/>
      <c r="L83" s="428"/>
      <c r="M83" s="429"/>
      <c r="N83" s="430"/>
      <c r="O83" s="7"/>
    </row>
    <row r="84" spans="1:15" ht="5.0999999999999996" customHeight="1" thickBot="1" x14ac:dyDescent="0.25">
      <c r="A84" s="61"/>
      <c r="B84" s="61"/>
      <c r="C84" s="61"/>
      <c r="D84" s="61"/>
      <c r="E84" s="61"/>
      <c r="F84" s="61"/>
      <c r="G84" s="62"/>
      <c r="H84" s="61"/>
      <c r="I84" s="61"/>
      <c r="J84" s="61"/>
      <c r="K84" s="62"/>
      <c r="L84" s="63"/>
      <c r="M84" s="63"/>
      <c r="N84" s="63"/>
      <c r="O84" s="62"/>
    </row>
    <row r="85" spans="1:15" ht="15" customHeight="1" thickTop="1" x14ac:dyDescent="0.2">
      <c r="A85" s="48" t="s">
        <v>11</v>
      </c>
      <c r="B85" s="23"/>
      <c r="C85" s="49" t="s">
        <v>12</v>
      </c>
      <c r="D85" s="24"/>
      <c r="E85" s="50" t="s">
        <v>13</v>
      </c>
      <c r="F85" s="51"/>
      <c r="G85" s="244">
        <f>SUM(D85*0.33)</f>
        <v>0</v>
      </c>
      <c r="H85" s="50" t="s">
        <v>14</v>
      </c>
      <c r="I85" s="51"/>
      <c r="J85" s="51"/>
      <c r="K85" s="9"/>
      <c r="L85" s="432"/>
      <c r="M85" s="433"/>
      <c r="N85" s="434"/>
      <c r="O85" s="7"/>
    </row>
    <row r="86" spans="1:15" ht="15" customHeight="1" x14ac:dyDescent="0.2">
      <c r="A86" s="52" t="s">
        <v>15</v>
      </c>
      <c r="B86" s="4"/>
      <c r="C86" s="4"/>
      <c r="D86" s="25"/>
      <c r="E86" s="53" t="s">
        <v>16</v>
      </c>
      <c r="F86" s="51"/>
      <c r="G86" s="5"/>
      <c r="H86" s="53" t="s">
        <v>17</v>
      </c>
      <c r="I86" s="51"/>
      <c r="J86" s="51"/>
      <c r="K86" s="9"/>
      <c r="L86" s="428"/>
      <c r="M86" s="429"/>
      <c r="N86" s="430"/>
      <c r="O86" s="7"/>
    </row>
    <row r="87" spans="1:15" ht="15" customHeight="1" x14ac:dyDescent="0.2">
      <c r="A87" s="52" t="s">
        <v>18</v>
      </c>
      <c r="B87" s="425"/>
      <c r="C87" s="426"/>
      <c r="D87" s="427"/>
      <c r="E87" s="54" t="s">
        <v>19</v>
      </c>
      <c r="F87" s="55"/>
      <c r="G87" s="5"/>
      <c r="H87" s="53" t="s">
        <v>20</v>
      </c>
      <c r="I87" s="51"/>
      <c r="J87" s="51"/>
      <c r="K87" s="9"/>
      <c r="L87" s="428"/>
      <c r="M87" s="429"/>
      <c r="N87" s="430"/>
      <c r="O87" s="7"/>
    </row>
    <row r="88" spans="1:15" ht="15" customHeight="1" x14ac:dyDescent="0.2">
      <c r="A88" s="52" t="s">
        <v>21</v>
      </c>
      <c r="B88" s="56"/>
      <c r="C88" s="56"/>
      <c r="D88" s="25" t="s">
        <v>1</v>
      </c>
      <c r="E88" s="57" t="s">
        <v>22</v>
      </c>
      <c r="F88" s="58"/>
      <c r="G88" s="5"/>
      <c r="H88" s="50" t="s">
        <v>23</v>
      </c>
      <c r="I88" s="51"/>
      <c r="J88" s="51"/>
      <c r="K88" s="9"/>
      <c r="L88" s="428"/>
      <c r="M88" s="429"/>
      <c r="N88" s="430"/>
      <c r="O88" s="7"/>
    </row>
    <row r="89" spans="1:15" ht="15" customHeight="1" x14ac:dyDescent="0.2">
      <c r="A89" s="52" t="s">
        <v>24</v>
      </c>
      <c r="B89" s="425"/>
      <c r="C89" s="426"/>
      <c r="D89" s="427"/>
      <c r="E89" s="50" t="s">
        <v>25</v>
      </c>
      <c r="F89" s="59"/>
      <c r="G89" s="5"/>
      <c r="H89" s="60"/>
      <c r="I89" s="3"/>
      <c r="J89" s="3"/>
      <c r="K89" s="6"/>
      <c r="L89" s="428"/>
      <c r="M89" s="429"/>
      <c r="N89" s="430"/>
      <c r="O89" s="7"/>
    </row>
    <row r="90" spans="1:15" ht="5.0999999999999996" customHeight="1" thickBot="1" x14ac:dyDescent="0.25">
      <c r="A90" s="61"/>
      <c r="B90" s="61"/>
      <c r="C90" s="61"/>
      <c r="D90" s="61"/>
      <c r="E90" s="61"/>
      <c r="F90" s="61"/>
      <c r="G90" s="62"/>
      <c r="H90" s="61"/>
      <c r="I90" s="61"/>
      <c r="J90" s="61"/>
      <c r="K90" s="62"/>
      <c r="L90" s="63"/>
      <c r="M90" s="63"/>
      <c r="N90" s="63"/>
      <c r="O90" s="62"/>
    </row>
    <row r="91" spans="1:15" ht="15" customHeight="1" thickTop="1" x14ac:dyDescent="0.2">
      <c r="A91" s="48" t="s">
        <v>11</v>
      </c>
      <c r="B91" s="23"/>
      <c r="C91" s="49" t="s">
        <v>12</v>
      </c>
      <c r="D91" s="24"/>
      <c r="E91" s="50" t="s">
        <v>13</v>
      </c>
      <c r="F91" s="51"/>
      <c r="G91" s="244">
        <f>SUM(D91*0.33)</f>
        <v>0</v>
      </c>
      <c r="H91" s="50" t="s">
        <v>14</v>
      </c>
      <c r="I91" s="51"/>
      <c r="J91" s="51"/>
      <c r="K91" s="9"/>
      <c r="L91" s="432"/>
      <c r="M91" s="433"/>
      <c r="N91" s="434"/>
      <c r="O91" s="7"/>
    </row>
    <row r="92" spans="1:15" ht="15" customHeight="1" x14ac:dyDescent="0.2">
      <c r="A92" s="52" t="s">
        <v>15</v>
      </c>
      <c r="B92" s="4"/>
      <c r="C92" s="4"/>
      <c r="D92" s="25"/>
      <c r="E92" s="53" t="s">
        <v>16</v>
      </c>
      <c r="F92" s="51"/>
      <c r="G92" s="5"/>
      <c r="H92" s="53" t="s">
        <v>17</v>
      </c>
      <c r="I92" s="51"/>
      <c r="J92" s="51"/>
      <c r="K92" s="9"/>
      <c r="L92" s="428"/>
      <c r="M92" s="429"/>
      <c r="N92" s="430"/>
      <c r="O92" s="7"/>
    </row>
    <row r="93" spans="1:15" ht="15" customHeight="1" x14ac:dyDescent="0.2">
      <c r="A93" s="52" t="s">
        <v>18</v>
      </c>
      <c r="B93" s="425"/>
      <c r="C93" s="426"/>
      <c r="D93" s="427"/>
      <c r="E93" s="54" t="s">
        <v>19</v>
      </c>
      <c r="F93" s="55"/>
      <c r="G93" s="5"/>
      <c r="H93" s="53" t="s">
        <v>20</v>
      </c>
      <c r="I93" s="51"/>
      <c r="J93" s="51"/>
      <c r="K93" s="9"/>
      <c r="L93" s="428"/>
      <c r="M93" s="429"/>
      <c r="N93" s="430"/>
      <c r="O93" s="7"/>
    </row>
    <row r="94" spans="1:15" ht="15" customHeight="1" x14ac:dyDescent="0.2">
      <c r="A94" s="52" t="s">
        <v>21</v>
      </c>
      <c r="B94" s="56"/>
      <c r="C94" s="56"/>
      <c r="D94" s="25" t="s">
        <v>1</v>
      </c>
      <c r="E94" s="57" t="s">
        <v>22</v>
      </c>
      <c r="F94" s="58"/>
      <c r="G94" s="5"/>
      <c r="H94" s="50" t="s">
        <v>23</v>
      </c>
      <c r="I94" s="51"/>
      <c r="J94" s="51"/>
      <c r="K94" s="9"/>
      <c r="L94" s="428"/>
      <c r="M94" s="429"/>
      <c r="N94" s="430"/>
      <c r="O94" s="7"/>
    </row>
    <row r="95" spans="1:15" ht="15" customHeight="1" x14ac:dyDescent="0.2">
      <c r="A95" s="52" t="s">
        <v>24</v>
      </c>
      <c r="B95" s="425"/>
      <c r="C95" s="426"/>
      <c r="D95" s="427"/>
      <c r="E95" s="50" t="s">
        <v>25</v>
      </c>
      <c r="F95" s="59"/>
      <c r="G95" s="5"/>
      <c r="H95" s="60"/>
      <c r="I95" s="3"/>
      <c r="J95" s="3"/>
      <c r="K95" s="6"/>
      <c r="L95" s="428"/>
      <c r="M95" s="429"/>
      <c r="N95" s="430"/>
      <c r="O95" s="7"/>
    </row>
    <row r="96" spans="1:15" ht="5.0999999999999996" customHeight="1" thickBot="1" x14ac:dyDescent="0.25">
      <c r="A96" s="61"/>
      <c r="B96" s="61"/>
      <c r="C96" s="61"/>
      <c r="D96" s="61"/>
      <c r="E96" s="61"/>
      <c r="F96" s="61"/>
      <c r="G96" s="62"/>
      <c r="H96" s="61"/>
      <c r="I96" s="61"/>
      <c r="J96" s="61"/>
      <c r="K96" s="62"/>
      <c r="L96" s="63"/>
      <c r="M96" s="63"/>
      <c r="N96" s="63"/>
      <c r="O96" s="62"/>
    </row>
    <row r="97" spans="1:15" ht="15" customHeight="1" thickTop="1" x14ac:dyDescent="0.2">
      <c r="A97" s="48" t="s">
        <v>11</v>
      </c>
      <c r="B97" s="23"/>
      <c r="C97" s="49" t="s">
        <v>12</v>
      </c>
      <c r="D97" s="24"/>
      <c r="E97" s="50" t="s">
        <v>13</v>
      </c>
      <c r="F97" s="51"/>
      <c r="G97" s="244">
        <f>SUM(D97*0.33)</f>
        <v>0</v>
      </c>
      <c r="H97" s="50" t="s">
        <v>14</v>
      </c>
      <c r="I97" s="51"/>
      <c r="J97" s="51"/>
      <c r="K97" s="9"/>
      <c r="L97" s="432"/>
      <c r="M97" s="433"/>
      <c r="N97" s="434"/>
      <c r="O97" s="7"/>
    </row>
    <row r="98" spans="1:15" ht="15" customHeight="1" x14ac:dyDescent="0.2">
      <c r="A98" s="52" t="s">
        <v>15</v>
      </c>
      <c r="B98" s="4"/>
      <c r="C98" s="4"/>
      <c r="D98" s="25"/>
      <c r="E98" s="53" t="s">
        <v>16</v>
      </c>
      <c r="F98" s="51"/>
      <c r="G98" s="5"/>
      <c r="H98" s="53" t="s">
        <v>17</v>
      </c>
      <c r="I98" s="51"/>
      <c r="J98" s="51"/>
      <c r="K98" s="9"/>
      <c r="L98" s="428"/>
      <c r="M98" s="429"/>
      <c r="N98" s="430"/>
      <c r="O98" s="7"/>
    </row>
    <row r="99" spans="1:15" ht="15" customHeight="1" x14ac:dyDescent="0.2">
      <c r="A99" s="52" t="s">
        <v>18</v>
      </c>
      <c r="B99" s="425"/>
      <c r="C99" s="426"/>
      <c r="D99" s="427"/>
      <c r="E99" s="54" t="s">
        <v>19</v>
      </c>
      <c r="F99" s="55"/>
      <c r="G99" s="5"/>
      <c r="H99" s="53" t="s">
        <v>20</v>
      </c>
      <c r="I99" s="51"/>
      <c r="J99" s="51"/>
      <c r="K99" s="9"/>
      <c r="L99" s="428"/>
      <c r="M99" s="429"/>
      <c r="N99" s="430"/>
      <c r="O99" s="7"/>
    </row>
    <row r="100" spans="1:15" ht="15" customHeight="1" x14ac:dyDescent="0.2">
      <c r="A100" s="52" t="s">
        <v>21</v>
      </c>
      <c r="B100" s="56"/>
      <c r="C100" s="56"/>
      <c r="D100" s="25" t="s">
        <v>1</v>
      </c>
      <c r="E100" s="57" t="s">
        <v>22</v>
      </c>
      <c r="F100" s="58"/>
      <c r="G100" s="5"/>
      <c r="H100" s="50" t="s">
        <v>23</v>
      </c>
      <c r="I100" s="51"/>
      <c r="J100" s="51"/>
      <c r="K100" s="9"/>
      <c r="L100" s="428"/>
      <c r="M100" s="429"/>
      <c r="N100" s="430"/>
      <c r="O100" s="7"/>
    </row>
    <row r="101" spans="1:15" ht="15" customHeight="1" x14ac:dyDescent="0.2">
      <c r="A101" s="52" t="s">
        <v>24</v>
      </c>
      <c r="B101" s="425"/>
      <c r="C101" s="426"/>
      <c r="D101" s="427"/>
      <c r="E101" s="50" t="s">
        <v>25</v>
      </c>
      <c r="F101" s="59"/>
      <c r="G101" s="5"/>
      <c r="H101" s="60"/>
      <c r="I101" s="3"/>
      <c r="J101" s="3"/>
      <c r="K101" s="6"/>
      <c r="L101" s="428"/>
      <c r="M101" s="429"/>
      <c r="N101" s="430"/>
      <c r="O101" s="7"/>
    </row>
    <row r="102" spans="1:15" ht="5.0999999999999996" customHeight="1" thickBot="1" x14ac:dyDescent="0.25">
      <c r="A102" s="61"/>
      <c r="B102" s="61"/>
      <c r="C102" s="61"/>
      <c r="D102" s="61"/>
      <c r="E102" s="61"/>
      <c r="F102" s="61"/>
      <c r="G102" s="62"/>
      <c r="H102" s="61"/>
      <c r="I102" s="61"/>
      <c r="J102" s="61"/>
      <c r="K102" s="62"/>
      <c r="L102" s="63"/>
      <c r="M102" s="63"/>
      <c r="N102" s="63"/>
      <c r="O102" s="62"/>
    </row>
    <row r="103" spans="1:15" ht="15" customHeight="1" thickTop="1" x14ac:dyDescent="0.2">
      <c r="A103" s="48" t="s">
        <v>11</v>
      </c>
      <c r="B103" s="23"/>
      <c r="C103" s="49" t="s">
        <v>12</v>
      </c>
      <c r="D103" s="24"/>
      <c r="E103" s="50" t="s">
        <v>13</v>
      </c>
      <c r="F103" s="51"/>
      <c r="G103" s="244">
        <f>SUM(D103*0.33)</f>
        <v>0</v>
      </c>
      <c r="H103" s="50" t="s">
        <v>14</v>
      </c>
      <c r="I103" s="51"/>
      <c r="J103" s="51"/>
      <c r="K103" s="9"/>
      <c r="L103" s="432"/>
      <c r="M103" s="433"/>
      <c r="N103" s="434"/>
      <c r="O103" s="7"/>
    </row>
    <row r="104" spans="1:15" ht="15" customHeight="1" x14ac:dyDescent="0.2">
      <c r="A104" s="52" t="s">
        <v>15</v>
      </c>
      <c r="B104" s="4"/>
      <c r="C104" s="4"/>
      <c r="D104" s="25"/>
      <c r="E104" s="53" t="s">
        <v>16</v>
      </c>
      <c r="F104" s="51"/>
      <c r="G104" s="5"/>
      <c r="H104" s="53" t="s">
        <v>17</v>
      </c>
      <c r="I104" s="51"/>
      <c r="J104" s="51"/>
      <c r="K104" s="9"/>
      <c r="L104" s="428"/>
      <c r="M104" s="429"/>
      <c r="N104" s="430"/>
      <c r="O104" s="7"/>
    </row>
    <row r="105" spans="1:15" ht="15" customHeight="1" x14ac:dyDescent="0.2">
      <c r="A105" s="52" t="s">
        <v>18</v>
      </c>
      <c r="B105" s="425"/>
      <c r="C105" s="426"/>
      <c r="D105" s="427"/>
      <c r="E105" s="54" t="s">
        <v>19</v>
      </c>
      <c r="F105" s="55"/>
      <c r="G105" s="5"/>
      <c r="H105" s="53" t="s">
        <v>20</v>
      </c>
      <c r="I105" s="51"/>
      <c r="J105" s="51"/>
      <c r="K105" s="9"/>
      <c r="L105" s="428"/>
      <c r="M105" s="429"/>
      <c r="N105" s="430"/>
      <c r="O105" s="7"/>
    </row>
    <row r="106" spans="1:15" ht="15" customHeight="1" x14ac:dyDescent="0.2">
      <c r="A106" s="52" t="s">
        <v>21</v>
      </c>
      <c r="B106" s="56"/>
      <c r="C106" s="56"/>
      <c r="D106" s="25" t="s">
        <v>1</v>
      </c>
      <c r="E106" s="57" t="s">
        <v>22</v>
      </c>
      <c r="F106" s="58"/>
      <c r="G106" s="5"/>
      <c r="H106" s="50" t="s">
        <v>23</v>
      </c>
      <c r="I106" s="51"/>
      <c r="J106" s="51"/>
      <c r="K106" s="9"/>
      <c r="L106" s="428"/>
      <c r="M106" s="429"/>
      <c r="N106" s="430"/>
      <c r="O106" s="7"/>
    </row>
    <row r="107" spans="1:15" ht="15" customHeight="1" x14ac:dyDescent="0.2">
      <c r="A107" s="52" t="s">
        <v>24</v>
      </c>
      <c r="B107" s="425"/>
      <c r="C107" s="426"/>
      <c r="D107" s="427"/>
      <c r="E107" s="50" t="s">
        <v>25</v>
      </c>
      <c r="F107" s="59"/>
      <c r="G107" s="5"/>
      <c r="H107" s="60"/>
      <c r="I107" s="3"/>
      <c r="J107" s="3"/>
      <c r="K107" s="6"/>
      <c r="L107" s="428"/>
      <c r="M107" s="429"/>
      <c r="N107" s="430"/>
      <c r="O107" s="7"/>
    </row>
    <row r="108" spans="1:15" ht="5.0999999999999996" customHeight="1" thickBot="1" x14ac:dyDescent="0.25">
      <c r="A108" s="61"/>
      <c r="B108" s="61"/>
      <c r="C108" s="61"/>
      <c r="D108" s="61"/>
      <c r="E108" s="61"/>
      <c r="F108" s="61"/>
      <c r="G108" s="62"/>
      <c r="H108" s="61"/>
      <c r="I108" s="61"/>
      <c r="J108" s="61"/>
      <c r="K108" s="62"/>
      <c r="L108" s="63"/>
      <c r="M108" s="63"/>
      <c r="N108" s="63"/>
      <c r="O108" s="62"/>
    </row>
    <row r="109" spans="1:15" ht="15" customHeight="1" thickTop="1" x14ac:dyDescent="0.2">
      <c r="A109" s="48" t="s">
        <v>11</v>
      </c>
      <c r="B109" s="23"/>
      <c r="C109" s="49" t="s">
        <v>12</v>
      </c>
      <c r="D109" s="24"/>
      <c r="E109" s="50" t="s">
        <v>13</v>
      </c>
      <c r="F109" s="51"/>
      <c r="G109" s="244">
        <f>SUM(D109*0.33)</f>
        <v>0</v>
      </c>
      <c r="H109" s="50" t="s">
        <v>14</v>
      </c>
      <c r="I109" s="51"/>
      <c r="J109" s="51"/>
      <c r="K109" s="9"/>
      <c r="L109" s="432"/>
      <c r="M109" s="433"/>
      <c r="N109" s="434"/>
      <c r="O109" s="7"/>
    </row>
    <row r="110" spans="1:15" ht="15" customHeight="1" x14ac:dyDescent="0.2">
      <c r="A110" s="52" t="s">
        <v>15</v>
      </c>
      <c r="B110" s="4"/>
      <c r="C110" s="4"/>
      <c r="D110" s="25"/>
      <c r="E110" s="53" t="s">
        <v>16</v>
      </c>
      <c r="F110" s="51"/>
      <c r="G110" s="5"/>
      <c r="H110" s="53" t="s">
        <v>17</v>
      </c>
      <c r="I110" s="51"/>
      <c r="J110" s="51"/>
      <c r="K110" s="9"/>
      <c r="L110" s="428"/>
      <c r="M110" s="429"/>
      <c r="N110" s="430"/>
      <c r="O110" s="7"/>
    </row>
    <row r="111" spans="1:15" ht="15" customHeight="1" x14ac:dyDescent="0.2">
      <c r="A111" s="52" t="s">
        <v>18</v>
      </c>
      <c r="B111" s="425"/>
      <c r="C111" s="426"/>
      <c r="D111" s="427"/>
      <c r="E111" s="54" t="s">
        <v>19</v>
      </c>
      <c r="F111" s="55"/>
      <c r="G111" s="5"/>
      <c r="H111" s="53" t="s">
        <v>20</v>
      </c>
      <c r="I111" s="51"/>
      <c r="J111" s="51"/>
      <c r="K111" s="9"/>
      <c r="L111" s="428"/>
      <c r="M111" s="429"/>
      <c r="N111" s="430"/>
      <c r="O111" s="7"/>
    </row>
    <row r="112" spans="1:15" ht="15" customHeight="1" x14ac:dyDescent="0.2">
      <c r="A112" s="52" t="s">
        <v>21</v>
      </c>
      <c r="B112" s="56"/>
      <c r="C112" s="56"/>
      <c r="D112" s="25" t="s">
        <v>1</v>
      </c>
      <c r="E112" s="57" t="s">
        <v>22</v>
      </c>
      <c r="F112" s="58"/>
      <c r="G112" s="5"/>
      <c r="H112" s="50" t="s">
        <v>23</v>
      </c>
      <c r="I112" s="51"/>
      <c r="J112" s="51"/>
      <c r="K112" s="9"/>
      <c r="L112" s="428"/>
      <c r="M112" s="429"/>
      <c r="N112" s="430"/>
      <c r="O112" s="7"/>
    </row>
    <row r="113" spans="1:15" ht="15" customHeight="1" x14ac:dyDescent="0.2">
      <c r="A113" s="52" t="s">
        <v>24</v>
      </c>
      <c r="B113" s="425"/>
      <c r="C113" s="426"/>
      <c r="D113" s="427"/>
      <c r="E113" s="50" t="s">
        <v>25</v>
      </c>
      <c r="F113" s="59"/>
      <c r="G113" s="5"/>
      <c r="H113" s="64"/>
      <c r="I113" s="2"/>
      <c r="J113" s="2"/>
      <c r="K113" s="13"/>
      <c r="L113" s="428"/>
      <c r="M113" s="429"/>
      <c r="N113" s="430"/>
      <c r="O113" s="7"/>
    </row>
    <row r="114" spans="1:15" ht="5.0999999999999996" customHeight="1" thickBot="1" x14ac:dyDescent="0.25">
      <c r="A114" s="61"/>
      <c r="B114" s="61"/>
      <c r="C114" s="61"/>
      <c r="D114" s="61"/>
      <c r="E114" s="61"/>
      <c r="F114" s="61"/>
      <c r="G114" s="62"/>
      <c r="H114" s="61"/>
      <c r="I114" s="61"/>
      <c r="J114" s="61"/>
      <c r="K114" s="62"/>
      <c r="L114" s="63"/>
      <c r="M114" s="63"/>
      <c r="N114" s="63"/>
      <c r="O114" s="62"/>
    </row>
    <row r="115" spans="1:15" ht="15" customHeight="1" thickTop="1" x14ac:dyDescent="0.2">
      <c r="A115" s="48" t="s">
        <v>11</v>
      </c>
      <c r="B115" s="23"/>
      <c r="C115" s="49" t="s">
        <v>12</v>
      </c>
      <c r="D115" s="24"/>
      <c r="E115" s="50" t="s">
        <v>13</v>
      </c>
      <c r="F115" s="51"/>
      <c r="G115" s="244">
        <f>SUM(D115*0.33)</f>
        <v>0</v>
      </c>
      <c r="H115" s="65" t="s">
        <v>14</v>
      </c>
      <c r="I115" s="66"/>
      <c r="J115" s="66"/>
      <c r="K115" s="11"/>
      <c r="L115" s="432"/>
      <c r="M115" s="433"/>
      <c r="N115" s="434"/>
      <c r="O115" s="8"/>
    </row>
    <row r="116" spans="1:15" ht="15" customHeight="1" x14ac:dyDescent="0.2">
      <c r="A116" s="52" t="s">
        <v>15</v>
      </c>
      <c r="B116" s="4"/>
      <c r="C116" s="4"/>
      <c r="D116" s="25"/>
      <c r="E116" s="53" t="s">
        <v>16</v>
      </c>
      <c r="F116" s="51"/>
      <c r="G116" s="5"/>
      <c r="H116" s="53" t="s">
        <v>17</v>
      </c>
      <c r="I116" s="51"/>
      <c r="J116" s="51"/>
      <c r="K116" s="9"/>
      <c r="L116" s="428"/>
      <c r="M116" s="429"/>
      <c r="N116" s="430"/>
      <c r="O116" s="7"/>
    </row>
    <row r="117" spans="1:15" ht="15" customHeight="1" x14ac:dyDescent="0.2">
      <c r="A117" s="52" t="s">
        <v>18</v>
      </c>
      <c r="B117" s="425"/>
      <c r="C117" s="426"/>
      <c r="D117" s="427"/>
      <c r="E117" s="54" t="s">
        <v>19</v>
      </c>
      <c r="F117" s="55"/>
      <c r="G117" s="5"/>
      <c r="H117" s="53" t="s">
        <v>20</v>
      </c>
      <c r="I117" s="51"/>
      <c r="J117" s="51"/>
      <c r="K117" s="9"/>
      <c r="L117" s="428"/>
      <c r="M117" s="429"/>
      <c r="N117" s="430"/>
      <c r="O117" s="7"/>
    </row>
    <row r="118" spans="1:15" ht="15" customHeight="1" x14ac:dyDescent="0.2">
      <c r="A118" s="52" t="s">
        <v>21</v>
      </c>
      <c r="B118" s="56"/>
      <c r="C118" s="56"/>
      <c r="D118" s="25" t="s">
        <v>1</v>
      </c>
      <c r="E118" s="57" t="s">
        <v>22</v>
      </c>
      <c r="F118" s="58"/>
      <c r="G118" s="5"/>
      <c r="H118" s="50" t="s">
        <v>23</v>
      </c>
      <c r="I118" s="51"/>
      <c r="J118" s="51"/>
      <c r="K118" s="9"/>
      <c r="L118" s="428"/>
      <c r="M118" s="429"/>
      <c r="N118" s="430"/>
      <c r="O118" s="7"/>
    </row>
    <row r="119" spans="1:15" ht="15" customHeight="1" thickBot="1" x14ac:dyDescent="0.25">
      <c r="A119" s="52" t="s">
        <v>24</v>
      </c>
      <c r="B119" s="425"/>
      <c r="C119" s="426"/>
      <c r="D119" s="427"/>
      <c r="E119" s="50" t="s">
        <v>25</v>
      </c>
      <c r="F119" s="59"/>
      <c r="G119" s="5"/>
      <c r="H119" s="64"/>
      <c r="I119" s="2"/>
      <c r="J119" s="2"/>
      <c r="K119" s="13"/>
      <c r="L119" s="428"/>
      <c r="M119" s="429"/>
      <c r="N119" s="430"/>
      <c r="O119" s="7"/>
    </row>
    <row r="120" spans="1:15" ht="13.5" thickBot="1" x14ac:dyDescent="0.25">
      <c r="A120" s="4"/>
      <c r="B120" s="4"/>
      <c r="C120" s="4"/>
      <c r="E120" s="4"/>
      <c r="F120" s="141" t="s">
        <v>116</v>
      </c>
      <c r="G120" s="81">
        <f>SUM(G73:G119)</f>
        <v>0</v>
      </c>
      <c r="H120" s="141" t="s">
        <v>36</v>
      </c>
      <c r="I120" s="4"/>
      <c r="J120" s="4"/>
      <c r="K120" s="81">
        <f>+K73+K74+K75+K79+K80+K81+K85+K86+K87+K91+K92+K93+K97+K98+K99+K103+K104+K105+K109+K110+K111+K115+K116+K117</f>
        <v>0</v>
      </c>
      <c r="M120" s="79"/>
      <c r="N120" s="142" t="s">
        <v>36</v>
      </c>
      <c r="O120" s="81">
        <f>SUM(O73:O119)</f>
        <v>0</v>
      </c>
    </row>
    <row r="121" spans="1:15" ht="13.5" thickBot="1" x14ac:dyDescent="0.25">
      <c r="A121" s="4"/>
      <c r="B121" s="4"/>
      <c r="C121" s="4"/>
      <c r="D121" s="4"/>
      <c r="E121" s="4"/>
      <c r="F121" s="4"/>
      <c r="G121" s="4"/>
      <c r="H121" s="141" t="s">
        <v>36</v>
      </c>
      <c r="I121" s="4"/>
      <c r="J121" s="4"/>
      <c r="K121" s="82">
        <f>+K76+K82+K88+K94+K100+K106+K112+K118</f>
        <v>0</v>
      </c>
      <c r="L121" s="4"/>
      <c r="M121" s="4"/>
      <c r="N121" s="4"/>
      <c r="O121" s="4"/>
    </row>
    <row r="122" spans="1:15" x14ac:dyDescent="0.2">
      <c r="A122" s="4"/>
      <c r="B122" s="4"/>
      <c r="C122" s="4"/>
      <c r="D122" s="4"/>
      <c r="E122" s="4"/>
      <c r="F122" s="4"/>
      <c r="G122" s="4"/>
      <c r="H122" s="80"/>
      <c r="I122" s="4"/>
      <c r="J122" s="4"/>
      <c r="K122" s="4"/>
      <c r="L122" s="4"/>
      <c r="M122" s="4"/>
      <c r="N122" s="4"/>
      <c r="O122" s="4"/>
    </row>
    <row r="123" spans="1:15" x14ac:dyDescent="0.2">
      <c r="A123" s="420" t="str">
        <f>A65</f>
        <v>Send all pages of this form with required receipts to the Controller's Office</v>
      </c>
      <c r="B123" s="420"/>
      <c r="C123" s="420"/>
      <c r="D123" s="420"/>
      <c r="E123" s="420"/>
      <c r="F123" s="420"/>
      <c r="G123" s="420"/>
      <c r="H123" s="420"/>
      <c r="I123" s="420"/>
      <c r="J123" s="420"/>
      <c r="K123" s="420"/>
      <c r="L123" s="420"/>
      <c r="M123" s="420"/>
      <c r="N123" s="420"/>
      <c r="O123" s="420"/>
    </row>
    <row r="124" spans="1:15" ht="17.25" customHeight="1" x14ac:dyDescent="0.2">
      <c r="A124" s="12" t="s">
        <v>37</v>
      </c>
      <c r="B124" s="4"/>
      <c r="C124" s="4"/>
      <c r="D124" s="431">
        <f>+B4</f>
        <v>0</v>
      </c>
      <c r="E124" s="431"/>
      <c r="F124" s="431"/>
      <c r="G124" s="431"/>
      <c r="H124" s="431"/>
      <c r="I124" s="431"/>
      <c r="J124" s="431"/>
      <c r="K124" s="431"/>
      <c r="L124" s="4"/>
      <c r="M124" s="4"/>
      <c r="N124" s="4"/>
      <c r="O124" s="4"/>
    </row>
    <row r="125" spans="1:15" x14ac:dyDescent="0.2">
      <c r="A125" s="4" t="s">
        <v>38</v>
      </c>
      <c r="B125" s="4"/>
      <c r="C125" s="4"/>
      <c r="D125" s="424">
        <f ca="1">TODAY()</f>
        <v>43031</v>
      </c>
      <c r="E125" s="424"/>
      <c r="F125" s="424"/>
      <c r="G125" s="4"/>
      <c r="H125" s="4"/>
      <c r="I125" s="4"/>
      <c r="J125" s="4"/>
      <c r="K125" s="4"/>
      <c r="L125" s="4"/>
      <c r="M125" s="4"/>
      <c r="N125" s="4"/>
      <c r="O125" s="4"/>
    </row>
    <row r="126" spans="1:15" x14ac:dyDescent="0.2">
      <c r="A126" s="4"/>
      <c r="B126" s="4"/>
      <c r="C126" s="4"/>
      <c r="D126" s="4"/>
      <c r="E126" s="4"/>
      <c r="F126" s="4"/>
      <c r="G126" s="4"/>
      <c r="H126" s="4"/>
      <c r="I126" s="4"/>
      <c r="J126" s="4"/>
      <c r="K126" s="4"/>
      <c r="L126" s="4"/>
      <c r="M126" s="4"/>
      <c r="N126" s="4"/>
      <c r="O126" s="4"/>
    </row>
    <row r="127" spans="1:15" x14ac:dyDescent="0.2">
      <c r="A127" s="4"/>
      <c r="B127" s="4"/>
      <c r="C127" s="4"/>
      <c r="D127" s="4"/>
      <c r="E127" s="4"/>
      <c r="F127" s="4"/>
      <c r="G127" s="4"/>
      <c r="H127" s="4"/>
      <c r="I127" s="4"/>
      <c r="J127" s="4"/>
      <c r="K127" s="4"/>
      <c r="L127" s="4"/>
      <c r="M127" s="4"/>
      <c r="N127" s="4"/>
      <c r="O127" s="4"/>
    </row>
    <row r="128" spans="1:15" x14ac:dyDescent="0.2">
      <c r="A128" s="4"/>
      <c r="B128" s="4"/>
      <c r="C128" s="4"/>
      <c r="D128" s="4"/>
      <c r="E128" s="4"/>
      <c r="F128" s="4"/>
      <c r="G128" s="4"/>
      <c r="H128" s="4"/>
      <c r="I128" s="4"/>
      <c r="J128" s="4"/>
      <c r="K128" s="4"/>
      <c r="L128" s="4"/>
      <c r="M128" s="4"/>
      <c r="N128" s="4"/>
      <c r="O128" s="4"/>
    </row>
    <row r="129" spans="1:15" ht="13.5" thickBot="1" x14ac:dyDescent="0.25">
      <c r="A129" s="143" t="s">
        <v>39</v>
      </c>
      <c r="B129" s="144"/>
      <c r="C129" s="144"/>
      <c r="D129" s="144"/>
      <c r="E129" s="144"/>
      <c r="F129" s="144"/>
      <c r="G129" s="144"/>
      <c r="H129" s="144"/>
      <c r="I129" s="144"/>
      <c r="J129" s="144"/>
      <c r="K129" s="144"/>
      <c r="L129" s="4"/>
      <c r="M129" s="4"/>
      <c r="N129" s="4"/>
      <c r="O129" s="4"/>
    </row>
    <row r="130" spans="1:15" ht="13.5" thickBot="1" x14ac:dyDescent="0.25">
      <c r="A130" s="145" t="s">
        <v>40</v>
      </c>
      <c r="B130" s="144"/>
      <c r="C130" s="144"/>
      <c r="D130" s="146">
        <v>1</v>
      </c>
      <c r="E130" s="4"/>
      <c r="F130" s="4"/>
      <c r="G130" s="4"/>
      <c r="H130" s="4"/>
      <c r="I130" s="4"/>
      <c r="J130" s="4"/>
      <c r="K130" s="4"/>
      <c r="L130" s="4"/>
      <c r="M130" s="4"/>
      <c r="N130" s="4"/>
      <c r="O130" s="4"/>
    </row>
    <row r="131" spans="1:15" x14ac:dyDescent="0.2">
      <c r="A131" s="4" t="s">
        <v>1</v>
      </c>
      <c r="B131" s="4"/>
      <c r="C131" s="4"/>
      <c r="D131" s="4" t="s">
        <v>1</v>
      </c>
      <c r="E131" s="4"/>
      <c r="F131" s="4"/>
      <c r="G131" s="4"/>
      <c r="H131" s="4"/>
      <c r="I131" s="4"/>
      <c r="J131" s="4"/>
      <c r="K131" s="147" t="s">
        <v>117</v>
      </c>
      <c r="M131" s="4"/>
      <c r="N131" s="147" t="s">
        <v>117</v>
      </c>
      <c r="O131" s="4"/>
    </row>
    <row r="132" spans="1:15" x14ac:dyDescent="0.2">
      <c r="A132" s="4" t="s">
        <v>1</v>
      </c>
      <c r="B132" s="4"/>
      <c r="C132" s="4"/>
      <c r="D132" s="4"/>
      <c r="E132" s="4"/>
      <c r="F132" s="4"/>
      <c r="G132" s="147" t="s">
        <v>117</v>
      </c>
      <c r="H132" s="4"/>
      <c r="I132" s="4"/>
      <c r="J132" s="4"/>
      <c r="K132" s="21" t="s">
        <v>41</v>
      </c>
      <c r="M132" s="15"/>
      <c r="N132" s="147" t="s">
        <v>41</v>
      </c>
      <c r="O132" s="4"/>
    </row>
    <row r="133" spans="1:15" x14ac:dyDescent="0.2">
      <c r="A133" s="4"/>
      <c r="B133" s="4"/>
      <c r="C133" s="4"/>
      <c r="D133" s="4"/>
      <c r="E133" s="4"/>
      <c r="F133" s="4"/>
      <c r="G133" s="148" t="s">
        <v>118</v>
      </c>
      <c r="H133" s="14"/>
      <c r="I133" s="4"/>
      <c r="J133" s="12" t="s">
        <v>42</v>
      </c>
      <c r="K133" s="149" t="s">
        <v>43</v>
      </c>
      <c r="M133" s="15"/>
      <c r="N133" s="148" t="s">
        <v>44</v>
      </c>
      <c r="O133" s="4"/>
    </row>
    <row r="134" spans="1:15" x14ac:dyDescent="0.2">
      <c r="A134" s="4"/>
      <c r="B134" s="4"/>
      <c r="C134" s="4"/>
      <c r="D134" s="4"/>
      <c r="E134" s="4"/>
      <c r="F134" s="4"/>
      <c r="G134" s="4"/>
      <c r="H134" s="4"/>
      <c r="I134" s="4"/>
      <c r="J134" s="4"/>
      <c r="K134" s="12"/>
      <c r="M134" s="12"/>
      <c r="N134" s="12"/>
      <c r="O134" s="4"/>
    </row>
    <row r="135" spans="1:15" x14ac:dyDescent="0.2">
      <c r="A135" s="17" t="s">
        <v>45</v>
      </c>
      <c r="B135" s="4"/>
      <c r="C135" s="4"/>
      <c r="D135" s="4"/>
      <c r="E135" s="4"/>
      <c r="F135" s="4"/>
      <c r="G135" s="84">
        <f>IF($D$130=1,+$G$13+$G$19+$G$25+$G$31+$G$37+$G$73+$G$79+$G$85+$G$91+$G$97+$G$103+$G$109+$G$115,0)</f>
        <v>0</v>
      </c>
      <c r="H135" s="85"/>
      <c r="I135" s="10"/>
      <c r="J135" s="10"/>
      <c r="K135" s="84">
        <f>IF($D$130=2,+$G$13+$G$19+$G$25+$G$31+$G$37+$G$73+$G$79+$G$85+$G$91+$G$97+$G$103+$G$109+$G$115,0)</f>
        <v>0</v>
      </c>
      <c r="M135" s="16"/>
      <c r="N135" s="84">
        <f>IF($D$130=3,+$G$13+$G$19+$G$25+$G$31+$G$37+$G$73+$G$79+$G$85+$G$91+$G$97+$G$103+$G$109+$G$115,0)</f>
        <v>0</v>
      </c>
      <c r="O135" s="4"/>
    </row>
    <row r="136" spans="1:15" x14ac:dyDescent="0.2">
      <c r="A136" s="17" t="s">
        <v>46</v>
      </c>
      <c r="B136" s="4"/>
      <c r="C136" s="4"/>
      <c r="D136" s="4"/>
      <c r="E136" s="4"/>
      <c r="F136" s="4"/>
      <c r="G136" s="84" t="e">
        <f>IF($D$130=1,+$G$14+$G$20+$G$26+$G$32+$G$38+G$74+$G$80+$G$86+$G$92+G$98+G$104+G$110+G$116,0)</f>
        <v>#REF!</v>
      </c>
      <c r="H136" s="85"/>
      <c r="I136" s="10"/>
      <c r="J136" s="10"/>
      <c r="K136" s="84">
        <f>IF($D$130=2,+$G$14+$G$20+$G$26+$G$32+$G$38+G$74+$G$80+$G$86+$G$92+G$98+G$104+G$110+G$116,0)</f>
        <v>0</v>
      </c>
      <c r="M136" s="16"/>
      <c r="N136" s="84">
        <f>IF($D$130=3,+$G$14+$G$20+$G$26+$G$32+$G$38+G$74+$G$80+$G$86+$G$92+G$98+G$104+G$110+G$116,0)</f>
        <v>0</v>
      </c>
      <c r="O136" s="4"/>
    </row>
    <row r="137" spans="1:15" x14ac:dyDescent="0.2">
      <c r="A137" s="17" t="s">
        <v>47</v>
      </c>
      <c r="B137" s="4"/>
      <c r="C137" s="4"/>
      <c r="D137" s="4"/>
      <c r="E137" s="4"/>
      <c r="F137" s="4"/>
      <c r="G137" s="84" t="e">
        <f>IF($D$130=1,+$G$15+$G$21+$G$27+$G$33+$G$39+G$75+$G$81+$G$87+$G$93+G$99+G$105+G$111+G$117,0)</f>
        <v>#REF!</v>
      </c>
      <c r="H137" s="85"/>
      <c r="I137" s="10"/>
      <c r="J137" s="10"/>
      <c r="K137" s="84">
        <f>IF($D$130=2,+$G$15+$G$21+$G$27+$G$33+$G$39+G$75+$G$81+$G$87+$G$93+G$99+G$105+G$111+G$117,0)</f>
        <v>0</v>
      </c>
      <c r="M137" s="16"/>
      <c r="N137" s="84">
        <f>IF($D$130=3,+$G$15+$G$21+$G$27+$G$33+$G$39+G$75+$G$81+$G$87+$G$93+G$99+G$105+G$111+G$117,0)</f>
        <v>0</v>
      </c>
      <c r="O137" s="4"/>
    </row>
    <row r="138" spans="1:15" x14ac:dyDescent="0.2">
      <c r="A138" s="17" t="s">
        <v>48</v>
      </c>
      <c r="B138" s="4"/>
      <c r="C138" s="4"/>
      <c r="D138" s="4"/>
      <c r="E138" s="4"/>
      <c r="F138" s="4"/>
      <c r="G138" s="84" t="e">
        <f>IF($D$130=1,+$G$16+$G$22+$G$28+$G$34+$G$40+$G$76+$G$82+$G$88+$G$94+G$100+G$106+G$112+G$118,0)</f>
        <v>#REF!</v>
      </c>
      <c r="H138" s="85"/>
      <c r="I138" s="10"/>
      <c r="J138" s="10"/>
      <c r="K138" s="84">
        <f>IF($D$130=2,+$G$16+$G$22+$G$28+$G$34+$G$40+$G$76+$G$82+$G$88+$G$94+G$100+G$106+G$112+G$118,0)</f>
        <v>0</v>
      </c>
      <c r="M138" s="16"/>
      <c r="N138" s="84">
        <f>IF($D$130=3,+$G$16+$G$22+$G$28+$G$34+$G$40+$G$76+$G$82+$G$88+$G$94+G$100+G$106+G$112+G$118,0)</f>
        <v>0</v>
      </c>
      <c r="O138" s="4"/>
    </row>
    <row r="139" spans="1:15" x14ac:dyDescent="0.2">
      <c r="A139" s="17" t="s">
        <v>49</v>
      </c>
      <c r="B139" s="4"/>
      <c r="C139" s="4"/>
      <c r="D139" s="4"/>
      <c r="E139" s="4"/>
      <c r="F139" s="4"/>
      <c r="G139" s="84" t="e">
        <f>IF($D$130=1,+$G$17+$G$23+$G$29+$G$35+$G$41+G$77+$G$83+$G$89+$G$95+G$101+G$107+G$113+G$119,0)</f>
        <v>#REF!</v>
      </c>
      <c r="H139" s="85"/>
      <c r="I139" s="10"/>
      <c r="J139" s="10"/>
      <c r="K139" s="84">
        <f>IF($D$130=2,+$G$17+$G$23+$G$29+$G$35+$G$41+G$77+G$101+G$107+G$113+G$119,0)</f>
        <v>0</v>
      </c>
      <c r="M139" s="16"/>
      <c r="N139" s="84">
        <f>IF($D$130=3,+$G$17+$G$23+$G$29+$G$35+$G$41+G$77+G$101+G$107+G$113+G$119,0)</f>
        <v>0</v>
      </c>
      <c r="O139" s="4"/>
    </row>
    <row r="140" spans="1:15" x14ac:dyDescent="0.2">
      <c r="A140" s="4"/>
      <c r="B140" s="20" t="s">
        <v>50</v>
      </c>
      <c r="C140" s="4"/>
      <c r="D140" s="4"/>
      <c r="E140" s="4"/>
      <c r="F140" s="4"/>
      <c r="G140" s="86" t="e">
        <f>+G135+G136+G137+G138+G139</f>
        <v>#REF!</v>
      </c>
      <c r="H140" s="85"/>
      <c r="I140" s="10"/>
      <c r="J140" s="10"/>
      <c r="K140" s="86">
        <f>+K135+K136+K137+K138+K139</f>
        <v>0</v>
      </c>
      <c r="M140" s="18"/>
      <c r="N140" s="86">
        <f>+N135+N136+N137+N138+N139</f>
        <v>0</v>
      </c>
      <c r="O140" s="4"/>
    </row>
    <row r="141" spans="1:15" x14ac:dyDescent="0.2">
      <c r="A141" s="17" t="s">
        <v>51</v>
      </c>
      <c r="B141" s="4"/>
      <c r="C141" s="4"/>
      <c r="D141" s="4"/>
      <c r="E141" s="4"/>
      <c r="F141" s="4"/>
      <c r="G141" s="84">
        <f>IF($D$130=1,+$K$13+$K$19+$K$25+$K$31+$K$37+$K$73+$K$79+$K$85+$K$91+$K$97+$K$103+$K$109+$K$115,0)</f>
        <v>0</v>
      </c>
      <c r="H141" s="85"/>
      <c r="I141" s="10"/>
      <c r="J141" s="10"/>
      <c r="K141" s="84">
        <f>IF($D$130=2,+$K$13+$K$19+$K$25+$K$31+$K$37+$K$73+$K$79+$K$85+$K$91+$K$97+$K$103+$K$109+$K$115,0)</f>
        <v>0</v>
      </c>
      <c r="M141" s="16"/>
      <c r="N141" s="84">
        <f>IF($D$130=3,+$K$13+$K$19+$K$25+$K$31+$K$37+$K$73+$K$79+$K$85+$K$91+$K$97+$K$103+$K$109+$K$115,0)</f>
        <v>0</v>
      </c>
      <c r="O141" s="4"/>
    </row>
    <row r="142" spans="1:15" x14ac:dyDescent="0.2">
      <c r="A142" s="17" t="s">
        <v>52</v>
      </c>
      <c r="B142" s="4"/>
      <c r="C142" s="4"/>
      <c r="D142" s="4"/>
      <c r="E142" s="4"/>
      <c r="F142" s="4"/>
      <c r="G142" s="84">
        <f>IF($D$130=1,+$K$14+$K$20+$K$26+$K$32+$K$38+K$74+$K$80+$K$86+$K$92+K$98+K$104+K$110+K$116,0)</f>
        <v>0</v>
      </c>
      <c r="H142" s="85"/>
      <c r="I142" s="10"/>
      <c r="J142" s="10"/>
      <c r="K142" s="84">
        <f>IF($D$130=2,+$K$14+$K$20+$K$26+$K$32+$K$38+K$74+$K$80+$K$86+$K$92+K$98+K$104+K$110+K$116,0)</f>
        <v>0</v>
      </c>
      <c r="M142" s="16"/>
      <c r="N142" s="84">
        <f>IF($D$130=3,+$K$14+$K$20+$K$26+$K$32+$K$38+P$74+$K$80+$K$86+$K$92+K$98+K$104+K$110+K$116,0)</f>
        <v>0</v>
      </c>
      <c r="O142" s="4"/>
    </row>
    <row r="143" spans="1:15" x14ac:dyDescent="0.2">
      <c r="A143" s="17" t="s">
        <v>53</v>
      </c>
      <c r="B143" s="4"/>
      <c r="C143" s="4"/>
      <c r="D143" s="4"/>
      <c r="E143" s="4"/>
      <c r="F143" s="4"/>
      <c r="G143" s="84">
        <f>IF($D$130=1,+$K$15+$K$21+$K$27+$K$33+$K$39+K$75+$K$81+$K$87+$K$93+K$99+K$105+K$111+K$117,0)</f>
        <v>0</v>
      </c>
      <c r="H143" s="85"/>
      <c r="I143" s="10"/>
      <c r="J143" s="10"/>
      <c r="K143" s="84">
        <f>IF($D$130=2,+$K$15+$K$21+$K$27+$K$33+$K$39+K$75+$K$81+$K$87+$K$93+K$99+K$105+K$111+K$117,0)</f>
        <v>0</v>
      </c>
      <c r="M143" s="16"/>
      <c r="N143" s="84">
        <f>IF($D$130=3,+$K$15+$K$21+$K$27+$K$33+$K$39+P$75+$K$81+$K$87+$K$93+K$99+K$105+K$111+K$117,0)</f>
        <v>0</v>
      </c>
      <c r="O143" s="4"/>
    </row>
    <row r="144" spans="1:15" x14ac:dyDescent="0.2">
      <c r="A144" s="4"/>
      <c r="B144" s="22" t="s">
        <v>54</v>
      </c>
      <c r="C144" s="4"/>
      <c r="D144" s="4"/>
      <c r="E144" s="4"/>
      <c r="F144" s="4"/>
      <c r="G144" s="86">
        <f>+G141+G142+G143</f>
        <v>0</v>
      </c>
      <c r="H144" s="85"/>
      <c r="I144" s="10"/>
      <c r="J144" s="10"/>
      <c r="K144" s="86">
        <f>+K141+K142+K143</f>
        <v>0</v>
      </c>
      <c r="M144" s="18"/>
      <c r="N144" s="86">
        <f>+N141+N142+N143</f>
        <v>0</v>
      </c>
      <c r="O144" s="4"/>
    </row>
    <row r="145" spans="1:15" x14ac:dyDescent="0.2">
      <c r="A145" s="17" t="s">
        <v>55</v>
      </c>
      <c r="B145" s="4"/>
      <c r="C145" s="4"/>
      <c r="D145" s="4"/>
      <c r="E145" s="4"/>
      <c r="F145" s="4"/>
      <c r="G145" s="84" t="e">
        <f>IF($D$130=1,+$K$16+$K$22+$K$28+$K$34+$K$40+$K$76+$K$82+$K$88+$K$94+K$100+K$106+K$112+K$118,0)</f>
        <v>#REF!</v>
      </c>
      <c r="H145" s="85"/>
      <c r="I145" s="10"/>
      <c r="J145" s="10"/>
      <c r="K145" s="84">
        <f>IF($D$130=2,+$K$16+$K$22+$K$28+$K$34+$K$40+$K$76+$K$82+$K$88+$K$94+$K$100+$K$106+$K$112+$K$118,0)</f>
        <v>0</v>
      </c>
      <c r="M145" s="16"/>
      <c r="N145" s="84">
        <f>IF($D$130=3,+$K$16+$K$22+$K$28+$K$34+$K$40+$K$76+$K$82+$K$88+$K$94+$K$100+$K$106+$K$112+$K$118,0)</f>
        <v>0</v>
      </c>
      <c r="O145" s="4"/>
    </row>
    <row r="146" spans="1:15" x14ac:dyDescent="0.2">
      <c r="A146" s="19" t="s">
        <v>56</v>
      </c>
      <c r="B146" s="4"/>
      <c r="C146" s="4"/>
      <c r="D146" s="4"/>
      <c r="E146" s="4"/>
      <c r="F146" s="4"/>
      <c r="G146" s="84" t="e">
        <f>IF($D$130=1,+$O$42+O120,0)</f>
        <v>#REF!</v>
      </c>
      <c r="H146" s="85"/>
      <c r="I146" s="10"/>
      <c r="J146" s="10"/>
      <c r="K146" s="84">
        <f>IF($D$130=2,+$O$42+O120,0)</f>
        <v>0</v>
      </c>
      <c r="M146" s="16"/>
      <c r="N146" s="84">
        <f>IF($D$130=3,+$O$42+O120,0)</f>
        <v>0</v>
      </c>
      <c r="O146" s="4"/>
    </row>
    <row r="147" spans="1:15" x14ac:dyDescent="0.2">
      <c r="A147" s="6" t="s">
        <v>1</v>
      </c>
      <c r="B147" s="4"/>
      <c r="C147" s="4"/>
      <c r="D147" s="4"/>
      <c r="E147" s="4"/>
      <c r="F147" s="4"/>
      <c r="G147" s="10"/>
      <c r="H147" s="10"/>
      <c r="I147" s="10"/>
      <c r="J147" s="10"/>
      <c r="K147" s="10"/>
      <c r="L147" s="10"/>
      <c r="M147" s="6"/>
      <c r="N147" s="6"/>
      <c r="O147" s="4"/>
    </row>
    <row r="148" spans="1:15" x14ac:dyDescent="0.2">
      <c r="A148" s="6" t="s">
        <v>1</v>
      </c>
      <c r="B148" s="4"/>
      <c r="C148" s="4"/>
      <c r="D148" s="4"/>
      <c r="E148" s="4"/>
      <c r="F148" s="4"/>
      <c r="G148" s="87"/>
      <c r="H148" s="87"/>
      <c r="I148" s="87"/>
      <c r="J148" s="87"/>
      <c r="K148" s="87"/>
      <c r="L148" s="87"/>
      <c r="M148" s="4"/>
      <c r="N148" s="4"/>
      <c r="O148" s="4"/>
    </row>
    <row r="149" spans="1:15" x14ac:dyDescent="0.2">
      <c r="A149" s="19" t="s">
        <v>30</v>
      </c>
      <c r="B149" s="4"/>
      <c r="C149" s="4"/>
      <c r="D149" s="4"/>
      <c r="E149" s="4"/>
      <c r="F149" s="4"/>
      <c r="G149" s="10" t="e">
        <f>+D60</f>
        <v>#REF!</v>
      </c>
      <c r="H149" s="87"/>
      <c r="I149" s="87"/>
      <c r="J149" s="87"/>
      <c r="K149" s="87"/>
      <c r="L149" s="87"/>
      <c r="M149" s="4"/>
      <c r="N149" s="4"/>
      <c r="O149" s="4"/>
    </row>
    <row r="150" spans="1:15" x14ac:dyDescent="0.2">
      <c r="A150" s="17" t="s">
        <v>31</v>
      </c>
      <c r="B150" s="4"/>
      <c r="C150" s="4"/>
      <c r="D150" s="4"/>
      <c r="E150" s="4"/>
      <c r="F150" s="4"/>
      <c r="G150" s="10">
        <f>+D61</f>
        <v>0</v>
      </c>
      <c r="H150" s="87"/>
      <c r="I150" s="87"/>
      <c r="J150" s="87"/>
      <c r="K150" s="87"/>
      <c r="L150" s="87"/>
      <c r="M150" s="4"/>
      <c r="N150" s="4"/>
      <c r="O150" s="4"/>
    </row>
    <row r="151" spans="1:15" x14ac:dyDescent="0.2">
      <c r="A151" s="17" t="s">
        <v>57</v>
      </c>
      <c r="B151" s="4"/>
      <c r="C151" s="4"/>
      <c r="D151" s="4"/>
      <c r="E151" s="4"/>
      <c r="F151" s="4"/>
      <c r="G151" s="10" t="e">
        <f>+D62</f>
        <v>#REF!</v>
      </c>
      <c r="H151" s="87"/>
      <c r="I151" s="87"/>
      <c r="J151" s="87"/>
      <c r="K151" s="87"/>
      <c r="L151" s="87"/>
      <c r="M151" s="4"/>
      <c r="N151" s="4"/>
      <c r="O151" s="4"/>
    </row>
    <row r="152" spans="1:15" x14ac:dyDescent="0.2">
      <c r="A152" s="17" t="s">
        <v>58</v>
      </c>
      <c r="B152" s="4"/>
      <c r="C152" s="4"/>
      <c r="D152" s="4"/>
      <c r="E152" s="4"/>
      <c r="F152" s="4"/>
      <c r="G152" s="10" t="e">
        <f>+D64</f>
        <v>#REF!</v>
      </c>
      <c r="H152" s="87"/>
      <c r="I152" s="87"/>
      <c r="J152" s="87"/>
      <c r="K152" s="87"/>
      <c r="L152" s="87"/>
      <c r="M152" s="4"/>
      <c r="N152" s="4"/>
      <c r="O152" s="4"/>
    </row>
    <row r="153" spans="1:15" x14ac:dyDescent="0.2">
      <c r="A153" s="4"/>
      <c r="B153" s="4"/>
      <c r="C153" s="4"/>
      <c r="D153" s="4"/>
      <c r="E153" s="4"/>
      <c r="F153" s="4"/>
      <c r="G153" s="4"/>
      <c r="H153" s="4"/>
      <c r="I153" s="4"/>
      <c r="J153" s="12" t="s">
        <v>59</v>
      </c>
      <c r="K153" s="4" t="s">
        <v>1</v>
      </c>
      <c r="L153" s="4"/>
      <c r="M153" s="4"/>
      <c r="N153" s="4"/>
      <c r="O153" s="4"/>
    </row>
    <row r="154" spans="1:15" x14ac:dyDescent="0.2">
      <c r="A154" s="4"/>
      <c r="B154" s="4"/>
      <c r="C154" s="4"/>
      <c r="D154" s="4"/>
      <c r="E154" s="4"/>
      <c r="F154" s="4"/>
      <c r="G154" s="4"/>
      <c r="H154" s="4"/>
      <c r="I154" s="83"/>
      <c r="J154" s="83"/>
      <c r="K154" s="83"/>
      <c r="L154" s="4"/>
      <c r="M154" s="4"/>
      <c r="N154" s="4"/>
      <c r="O154" s="4"/>
    </row>
    <row r="155" spans="1:15" x14ac:dyDescent="0.2">
      <c r="A155" s="17" t="s">
        <v>60</v>
      </c>
      <c r="B155" s="4"/>
      <c r="C155" s="4"/>
      <c r="D155" s="422" t="e">
        <f>+I61</f>
        <v>#REF!</v>
      </c>
      <c r="E155" s="422"/>
      <c r="F155" s="4"/>
      <c r="G155" s="17" t="s">
        <v>61</v>
      </c>
      <c r="H155" s="4"/>
      <c r="I155" s="423" t="e">
        <f>+G61</f>
        <v>#REF!</v>
      </c>
      <c r="J155" s="423"/>
      <c r="K155" s="423"/>
      <c r="L155" s="4"/>
      <c r="M155" s="4"/>
      <c r="N155" s="4"/>
      <c r="O155" s="4"/>
    </row>
    <row r="156" spans="1:15" x14ac:dyDescent="0.2">
      <c r="A156" s="4"/>
      <c r="B156" s="4"/>
      <c r="C156" s="4"/>
      <c r="D156" s="422">
        <f>+I62</f>
        <v>0</v>
      </c>
      <c r="E156" s="422"/>
      <c r="F156" s="4"/>
      <c r="G156" s="4"/>
      <c r="H156" s="4"/>
      <c r="I156" s="423" t="e">
        <f>+G62</f>
        <v>#REF!</v>
      </c>
      <c r="J156" s="423"/>
      <c r="K156" s="423"/>
      <c r="L156" s="4"/>
      <c r="M156" s="4"/>
      <c r="N156" s="4"/>
      <c r="O156" s="4"/>
    </row>
    <row r="157" spans="1:15" x14ac:dyDescent="0.2">
      <c r="A157" s="4"/>
      <c r="B157" s="4"/>
      <c r="C157" s="4"/>
      <c r="D157" s="422">
        <f>+I63</f>
        <v>0</v>
      </c>
      <c r="E157" s="422"/>
      <c r="F157" s="4"/>
      <c r="G157" s="4"/>
      <c r="H157" s="4"/>
      <c r="I157" s="423">
        <f>+G63</f>
        <v>0</v>
      </c>
      <c r="J157" s="423"/>
      <c r="K157" s="423"/>
      <c r="L157" s="4"/>
      <c r="M157" s="4"/>
      <c r="N157" s="4"/>
      <c r="O157" s="4"/>
    </row>
    <row r="158" spans="1:15" x14ac:dyDescent="0.2">
      <c r="A158" s="4"/>
      <c r="B158" s="4"/>
      <c r="C158" s="4"/>
      <c r="D158" s="422">
        <f>+I64</f>
        <v>0</v>
      </c>
      <c r="E158" s="422"/>
      <c r="F158" s="4"/>
      <c r="G158" s="4"/>
      <c r="H158" s="4"/>
      <c r="I158" s="423">
        <f>+G64</f>
        <v>0</v>
      </c>
      <c r="J158" s="423"/>
      <c r="K158" s="423"/>
      <c r="L158" s="4"/>
      <c r="M158" s="4"/>
      <c r="N158" s="4"/>
      <c r="O158" s="4"/>
    </row>
    <row r="159" spans="1:15" x14ac:dyDescent="0.2">
      <c r="A159" s="4"/>
      <c r="B159" s="4"/>
      <c r="C159" s="4"/>
      <c r="D159" s="3"/>
      <c r="E159" s="4"/>
      <c r="F159" s="4"/>
      <c r="G159" s="4"/>
      <c r="H159" s="4"/>
      <c r="I159" s="4"/>
      <c r="J159" s="4"/>
      <c r="K159" s="4"/>
      <c r="L159" s="4"/>
      <c r="M159" s="4"/>
      <c r="N159" s="4"/>
      <c r="O159" s="4"/>
    </row>
    <row r="160" spans="1:15" x14ac:dyDescent="0.2">
      <c r="A160" s="4"/>
      <c r="B160" s="4"/>
      <c r="C160" s="4"/>
      <c r="D160" s="4"/>
      <c r="E160" s="4"/>
      <c r="F160" s="4"/>
      <c r="G160" s="4"/>
      <c r="H160" s="4"/>
      <c r="I160" s="4"/>
      <c r="J160" s="4"/>
      <c r="K160" s="4"/>
      <c r="L160" s="4"/>
      <c r="M160" s="4"/>
      <c r="N160" s="4"/>
      <c r="O160" s="4"/>
    </row>
    <row r="161" spans="1:15" x14ac:dyDescent="0.2">
      <c r="A161" s="4"/>
      <c r="B161" s="4"/>
      <c r="C161" s="4"/>
      <c r="D161" s="4"/>
      <c r="E161" s="4"/>
      <c r="F161" s="4"/>
      <c r="G161" s="4"/>
      <c r="H161" s="4"/>
      <c r="I161" s="4"/>
      <c r="J161" s="4"/>
      <c r="K161" s="4"/>
      <c r="L161" s="4"/>
      <c r="M161" s="4"/>
      <c r="N161" s="4"/>
      <c r="O161" s="4"/>
    </row>
    <row r="162" spans="1:15" x14ac:dyDescent="0.2">
      <c r="A162" s="4"/>
      <c r="B162" s="4"/>
      <c r="C162" s="4"/>
      <c r="D162" s="4"/>
      <c r="E162" s="4"/>
      <c r="F162" s="4"/>
      <c r="G162" s="4"/>
      <c r="H162" s="4"/>
      <c r="I162" s="4"/>
      <c r="J162" s="4"/>
      <c r="K162" s="4"/>
      <c r="L162" s="4"/>
      <c r="M162" s="4"/>
      <c r="N162" s="4"/>
      <c r="O162" s="4"/>
    </row>
    <row r="163" spans="1:15" x14ac:dyDescent="0.2">
      <c r="A163" s="4"/>
      <c r="B163" s="4"/>
      <c r="C163" s="4"/>
      <c r="D163" s="4"/>
      <c r="E163" s="4"/>
      <c r="F163" s="4"/>
      <c r="G163" s="4"/>
      <c r="H163" s="4"/>
      <c r="I163" s="4"/>
      <c r="J163" s="4"/>
      <c r="K163" s="4"/>
      <c r="L163" s="4"/>
      <c r="M163" s="4"/>
      <c r="N163" s="4"/>
      <c r="O163" s="4"/>
    </row>
    <row r="164" spans="1:15" x14ac:dyDescent="0.2">
      <c r="A164" s="4"/>
      <c r="B164" s="4"/>
      <c r="C164" s="4"/>
      <c r="D164" s="4"/>
      <c r="E164" s="4"/>
      <c r="F164" s="4"/>
      <c r="G164" s="4"/>
      <c r="H164" s="4"/>
      <c r="I164" s="4"/>
      <c r="J164" s="4"/>
      <c r="K164" s="4"/>
      <c r="L164" s="4"/>
      <c r="M164" s="4"/>
      <c r="N164" s="4"/>
      <c r="O164" s="4"/>
    </row>
    <row r="165" spans="1:15" x14ac:dyDescent="0.2">
      <c r="A165" s="4"/>
      <c r="B165" s="4"/>
      <c r="C165" s="4"/>
      <c r="D165" s="4"/>
      <c r="E165" s="4"/>
      <c r="F165" s="4"/>
      <c r="G165" s="4"/>
      <c r="H165" s="4"/>
      <c r="I165" s="4"/>
      <c r="J165" s="4"/>
      <c r="K165" s="4"/>
      <c r="L165" s="4"/>
      <c r="M165" s="4"/>
      <c r="N165" s="4"/>
      <c r="O165" s="4"/>
    </row>
    <row r="166" spans="1:15" x14ac:dyDescent="0.2">
      <c r="A166" s="4"/>
      <c r="B166" s="4"/>
      <c r="C166" s="4"/>
      <c r="D166" s="4"/>
      <c r="E166" s="4"/>
      <c r="F166" s="4"/>
      <c r="G166" s="4"/>
      <c r="H166" s="4"/>
      <c r="I166" s="4"/>
      <c r="J166" s="4"/>
      <c r="K166" s="4"/>
      <c r="L166" s="4"/>
      <c r="M166" s="4"/>
      <c r="N166" s="4"/>
      <c r="O166" s="4"/>
    </row>
    <row r="167" spans="1:15" x14ac:dyDescent="0.2">
      <c r="A167" s="4"/>
      <c r="B167" s="4"/>
      <c r="C167" s="4"/>
      <c r="D167" s="4"/>
      <c r="E167" s="4"/>
      <c r="F167" s="4"/>
      <c r="G167" s="4"/>
      <c r="H167" s="4"/>
      <c r="I167" s="4"/>
      <c r="J167" s="4"/>
      <c r="K167" s="4"/>
      <c r="L167" s="4"/>
      <c r="M167" s="4"/>
      <c r="N167" s="4"/>
      <c r="O167" s="4"/>
    </row>
    <row r="168" spans="1:15" x14ac:dyDescent="0.2">
      <c r="A168" s="4"/>
      <c r="B168" s="4"/>
      <c r="C168" s="4"/>
      <c r="D168" s="4"/>
      <c r="E168" s="4"/>
      <c r="F168" s="4"/>
      <c r="G168" s="4"/>
      <c r="H168" s="4"/>
      <c r="I168" s="4"/>
      <c r="J168" s="4"/>
      <c r="K168" s="4"/>
      <c r="L168" s="4"/>
      <c r="M168" s="4"/>
      <c r="N168" s="4"/>
      <c r="O168" s="4"/>
    </row>
    <row r="169" spans="1:15" x14ac:dyDescent="0.2">
      <c r="A169" s="4"/>
      <c r="B169" s="4"/>
      <c r="C169" s="4"/>
      <c r="D169" s="4"/>
      <c r="E169" s="4"/>
      <c r="F169" s="4"/>
      <c r="G169" s="4"/>
      <c r="H169" s="4"/>
      <c r="I169" s="4"/>
      <c r="J169" s="4"/>
      <c r="K169" s="4"/>
      <c r="L169" s="4"/>
      <c r="M169" s="4"/>
      <c r="N169" s="4"/>
      <c r="O169" s="4"/>
    </row>
    <row r="170" spans="1:15" x14ac:dyDescent="0.2">
      <c r="A170" s="4"/>
      <c r="B170" s="4"/>
      <c r="C170" s="4"/>
      <c r="D170" s="4"/>
      <c r="E170" s="4"/>
      <c r="F170" s="4"/>
      <c r="G170" s="4"/>
      <c r="H170" s="4"/>
      <c r="I170" s="4"/>
      <c r="J170" s="4"/>
      <c r="K170" s="4"/>
      <c r="L170" s="4"/>
      <c r="M170" s="4"/>
      <c r="N170" s="4"/>
      <c r="O170" s="4"/>
    </row>
    <row r="171" spans="1:15" x14ac:dyDescent="0.2">
      <c r="A171" s="4"/>
      <c r="B171" s="4"/>
      <c r="C171" s="4"/>
      <c r="D171" s="4"/>
      <c r="E171" s="4"/>
      <c r="F171" s="4"/>
      <c r="G171" s="4"/>
      <c r="H171" s="4"/>
      <c r="I171" s="4"/>
      <c r="J171" s="4"/>
      <c r="K171" s="4"/>
      <c r="L171" s="4"/>
      <c r="M171" s="4"/>
      <c r="N171" s="4"/>
      <c r="O171" s="4"/>
    </row>
    <row r="172" spans="1:15" x14ac:dyDescent="0.2">
      <c r="A172" s="4"/>
      <c r="B172" s="4"/>
      <c r="C172" s="4"/>
      <c r="D172" s="4"/>
      <c r="E172" s="4"/>
      <c r="F172" s="4"/>
      <c r="G172" s="4"/>
      <c r="H172" s="4"/>
      <c r="I172" s="4"/>
      <c r="J172" s="4"/>
      <c r="K172" s="4"/>
      <c r="L172" s="4"/>
      <c r="M172" s="4"/>
      <c r="N172" s="4"/>
      <c r="O172" s="4"/>
    </row>
    <row r="173" spans="1:15" x14ac:dyDescent="0.2">
      <c r="A173" s="4"/>
      <c r="B173" s="4"/>
      <c r="C173" s="4"/>
      <c r="D173" s="4"/>
      <c r="E173" s="4"/>
      <c r="F173" s="4"/>
      <c r="G173" s="4"/>
      <c r="H173" s="4"/>
      <c r="I173" s="4"/>
      <c r="J173" s="4"/>
      <c r="K173" s="4"/>
      <c r="L173" s="4"/>
      <c r="M173" s="4"/>
      <c r="N173" s="4"/>
      <c r="O173" s="4"/>
    </row>
    <row r="174" spans="1:15" x14ac:dyDescent="0.2">
      <c r="A174" s="4"/>
      <c r="B174" s="4"/>
      <c r="C174" s="4"/>
      <c r="D174" s="4"/>
      <c r="E174" s="4"/>
      <c r="F174" s="4"/>
      <c r="G174" s="4"/>
      <c r="H174" s="4"/>
      <c r="I174" s="4"/>
      <c r="J174" s="4"/>
      <c r="K174" s="4"/>
      <c r="L174" s="4"/>
      <c r="M174" s="4"/>
      <c r="N174" s="4"/>
      <c r="O174" s="4"/>
    </row>
    <row r="175" spans="1:15" x14ac:dyDescent="0.2">
      <c r="A175" s="4"/>
      <c r="B175" s="4"/>
      <c r="C175" s="4"/>
      <c r="D175" s="4"/>
      <c r="E175" s="4"/>
      <c r="F175" s="4"/>
      <c r="G175" s="4"/>
      <c r="H175" s="4"/>
      <c r="I175" s="4"/>
      <c r="J175" s="4"/>
      <c r="K175" s="4"/>
      <c r="L175" s="4"/>
      <c r="M175" s="4"/>
      <c r="N175" s="4"/>
      <c r="O175" s="4"/>
    </row>
    <row r="176" spans="1:15" x14ac:dyDescent="0.2">
      <c r="A176" s="4"/>
      <c r="B176" s="4"/>
      <c r="C176" s="4"/>
      <c r="D176" s="4"/>
      <c r="E176" s="4"/>
      <c r="F176" s="4"/>
      <c r="G176" s="4"/>
      <c r="H176" s="4"/>
      <c r="I176" s="4"/>
      <c r="J176" s="4"/>
      <c r="K176" s="4"/>
      <c r="L176" s="4"/>
      <c r="M176" s="4"/>
      <c r="N176" s="4"/>
      <c r="O176" s="4"/>
    </row>
    <row r="177" spans="1:15" x14ac:dyDescent="0.2">
      <c r="A177" s="4"/>
      <c r="B177" s="4"/>
      <c r="C177" s="4"/>
      <c r="D177" s="4"/>
      <c r="E177" s="4"/>
      <c r="F177" s="4"/>
      <c r="G177" s="4"/>
      <c r="H177" s="4"/>
      <c r="I177" s="4"/>
      <c r="J177" s="4"/>
      <c r="K177" s="4"/>
      <c r="L177" s="4"/>
      <c r="M177" s="4"/>
      <c r="N177" s="4"/>
      <c r="O177" s="4"/>
    </row>
    <row r="178" spans="1:15" x14ac:dyDescent="0.2">
      <c r="A178" s="4"/>
      <c r="B178" s="4"/>
      <c r="C178" s="4"/>
      <c r="D178" s="4"/>
      <c r="E178" s="4"/>
      <c r="F178" s="4"/>
      <c r="G178" s="4"/>
      <c r="H178" s="4"/>
      <c r="I178" s="4"/>
      <c r="J178" s="4"/>
      <c r="K178" s="4"/>
      <c r="L178" s="4"/>
      <c r="M178" s="4"/>
      <c r="N178" s="4"/>
      <c r="O178" s="4"/>
    </row>
    <row r="180" spans="1:15" x14ac:dyDescent="0.2">
      <c r="A180" s="420" t="str">
        <f>A123</f>
        <v>Send all pages of this form with required receipts to the Controller's Office</v>
      </c>
      <c r="B180" s="420"/>
      <c r="C180" s="420"/>
      <c r="D180" s="420"/>
      <c r="E180" s="420"/>
      <c r="F180" s="420"/>
      <c r="G180" s="420"/>
      <c r="H180" s="420"/>
      <c r="I180" s="420"/>
      <c r="J180" s="420"/>
      <c r="K180" s="420"/>
      <c r="L180" s="420"/>
      <c r="M180" s="420"/>
      <c r="N180" s="420"/>
      <c r="O180" s="420"/>
    </row>
  </sheetData>
  <sheetProtection password="EB76" sheet="1" selectLockedCells="1" selectUnlockedCells="1"/>
  <mergeCells count="170">
    <mergeCell ref="A1:N1"/>
    <mergeCell ref="A2:O2"/>
    <mergeCell ref="A3:O3"/>
    <mergeCell ref="B4:F4"/>
    <mergeCell ref="H4:K4"/>
    <mergeCell ref="M4:O4"/>
    <mergeCell ref="L13:N13"/>
    <mergeCell ref="L14:N14"/>
    <mergeCell ref="A6:B6"/>
    <mergeCell ref="M6:N6"/>
    <mergeCell ref="A7:B7"/>
    <mergeCell ref="D7:E7"/>
    <mergeCell ref="H7:K7"/>
    <mergeCell ref="L7:O7"/>
    <mergeCell ref="A9:O9"/>
    <mergeCell ref="L12:N12"/>
    <mergeCell ref="L22:N22"/>
    <mergeCell ref="B23:D23"/>
    <mergeCell ref="L23:N23"/>
    <mergeCell ref="L25:N25"/>
    <mergeCell ref="L26:N26"/>
    <mergeCell ref="B27:D27"/>
    <mergeCell ref="L27:N27"/>
    <mergeCell ref="L28:N28"/>
    <mergeCell ref="B15:D15"/>
    <mergeCell ref="L15:N15"/>
    <mergeCell ref="L16:N16"/>
    <mergeCell ref="B17:D17"/>
    <mergeCell ref="L17:N17"/>
    <mergeCell ref="L19:N19"/>
    <mergeCell ref="L20:N20"/>
    <mergeCell ref="B21:D21"/>
    <mergeCell ref="L21:N21"/>
    <mergeCell ref="L37:N37"/>
    <mergeCell ref="L38:N38"/>
    <mergeCell ref="B39:D39"/>
    <mergeCell ref="L39:N39"/>
    <mergeCell ref="L40:N40"/>
    <mergeCell ref="B41:D41"/>
    <mergeCell ref="L41:N41"/>
    <mergeCell ref="H42:I42"/>
    <mergeCell ref="B29:D29"/>
    <mergeCell ref="L29:N29"/>
    <mergeCell ref="L31:N31"/>
    <mergeCell ref="L32:N32"/>
    <mergeCell ref="L34:N34"/>
    <mergeCell ref="B35:D35"/>
    <mergeCell ref="L35:N35"/>
    <mergeCell ref="B33:D33"/>
    <mergeCell ref="L33:N33"/>
    <mergeCell ref="H43:I43"/>
    <mergeCell ref="A45:O45"/>
    <mergeCell ref="A47:F47"/>
    <mergeCell ref="I47:O47"/>
    <mergeCell ref="A48:F48"/>
    <mergeCell ref="I48:N48"/>
    <mergeCell ref="A49:G51"/>
    <mergeCell ref="I50:O50"/>
    <mergeCell ref="I51:N51"/>
    <mergeCell ref="A52:F52"/>
    <mergeCell ref="I52:O52"/>
    <mergeCell ref="A53:F53"/>
    <mergeCell ref="I53:N53"/>
    <mergeCell ref="A54:O55"/>
    <mergeCell ref="A56:O56"/>
    <mergeCell ref="A58:C58"/>
    <mergeCell ref="D58:E58"/>
    <mergeCell ref="G58:O59"/>
    <mergeCell ref="L61:O61"/>
    <mergeCell ref="D60:E60"/>
    <mergeCell ref="G60:H60"/>
    <mergeCell ref="I60:K60"/>
    <mergeCell ref="L60:O60"/>
    <mergeCell ref="D61:E61"/>
    <mergeCell ref="G61:H61"/>
    <mergeCell ref="I61:K61"/>
    <mergeCell ref="D62:E62"/>
    <mergeCell ref="G62:H62"/>
    <mergeCell ref="I62:K62"/>
    <mergeCell ref="A65:O65"/>
    <mergeCell ref="A66:O66"/>
    <mergeCell ref="B67:F67"/>
    <mergeCell ref="H67:K67"/>
    <mergeCell ref="M67:O67"/>
    <mergeCell ref="A68:B68"/>
    <mergeCell ref="C68:K68"/>
    <mergeCell ref="M68:O68"/>
    <mergeCell ref="L63:O63"/>
    <mergeCell ref="D64:E64"/>
    <mergeCell ref="G64:H64"/>
    <mergeCell ref="I64:K64"/>
    <mergeCell ref="L64:O64"/>
    <mergeCell ref="D63:E63"/>
    <mergeCell ref="G63:H63"/>
    <mergeCell ref="I63:K63"/>
    <mergeCell ref="A69:B69"/>
    <mergeCell ref="D69:E69"/>
    <mergeCell ref="L80:N80"/>
    <mergeCell ref="B81:D81"/>
    <mergeCell ref="L81:N81"/>
    <mergeCell ref="L72:N72"/>
    <mergeCell ref="L73:N73"/>
    <mergeCell ref="L74:N74"/>
    <mergeCell ref="B75:D75"/>
    <mergeCell ref="L75:N75"/>
    <mergeCell ref="H69:K69"/>
    <mergeCell ref="L69:O69"/>
    <mergeCell ref="B87:D87"/>
    <mergeCell ref="L87:N87"/>
    <mergeCell ref="B83:D83"/>
    <mergeCell ref="L83:N83"/>
    <mergeCell ref="L88:N88"/>
    <mergeCell ref="B89:D89"/>
    <mergeCell ref="L89:N89"/>
    <mergeCell ref="L76:N76"/>
    <mergeCell ref="B77:D77"/>
    <mergeCell ref="L77:N77"/>
    <mergeCell ref="L79:N79"/>
    <mergeCell ref="L82:N82"/>
    <mergeCell ref="L85:N85"/>
    <mergeCell ref="L86:N86"/>
    <mergeCell ref="B95:D95"/>
    <mergeCell ref="L95:N95"/>
    <mergeCell ref="L97:N97"/>
    <mergeCell ref="B93:D93"/>
    <mergeCell ref="L93:N93"/>
    <mergeCell ref="L91:N91"/>
    <mergeCell ref="L92:N92"/>
    <mergeCell ref="L94:N94"/>
    <mergeCell ref="L100:N100"/>
    <mergeCell ref="L98:N98"/>
    <mergeCell ref="L110:N110"/>
    <mergeCell ref="B111:D111"/>
    <mergeCell ref="L111:N111"/>
    <mergeCell ref="L106:N106"/>
    <mergeCell ref="B107:D107"/>
    <mergeCell ref="L107:N107"/>
    <mergeCell ref="L109:N109"/>
    <mergeCell ref="B99:D99"/>
    <mergeCell ref="L99:N99"/>
    <mergeCell ref="B105:D105"/>
    <mergeCell ref="L105:N105"/>
    <mergeCell ref="B101:D101"/>
    <mergeCell ref="L101:N101"/>
    <mergeCell ref="L103:N103"/>
    <mergeCell ref="L104:N104"/>
    <mergeCell ref="A180:O180"/>
    <mergeCell ref="C6:G6"/>
    <mergeCell ref="H6:K6"/>
    <mergeCell ref="D157:E157"/>
    <mergeCell ref="I157:K157"/>
    <mergeCell ref="D158:E158"/>
    <mergeCell ref="I158:K158"/>
    <mergeCell ref="D125:F125"/>
    <mergeCell ref="D155:E155"/>
    <mergeCell ref="I155:K155"/>
    <mergeCell ref="B117:D117"/>
    <mergeCell ref="L117:N117"/>
    <mergeCell ref="D156:E156"/>
    <mergeCell ref="I156:K156"/>
    <mergeCell ref="B119:D119"/>
    <mergeCell ref="L119:N119"/>
    <mergeCell ref="A123:O123"/>
    <mergeCell ref="D124:K124"/>
    <mergeCell ref="L118:N118"/>
    <mergeCell ref="L116:N116"/>
    <mergeCell ref="B113:D113"/>
    <mergeCell ref="L113:N113"/>
    <mergeCell ref="L112:N112"/>
    <mergeCell ref="L115:N115"/>
  </mergeCells>
  <phoneticPr fontId="11" type="noConversion"/>
  <pageMargins left="0.16" right="0.15" top="0.21" bottom="0.19" header="0.17" footer="0.15"/>
  <pageSetup orientation="portrait" horizontalDpi="4294967294"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6"/>
  </sheetPr>
  <dimension ref="A1:M98"/>
  <sheetViews>
    <sheetView workbookViewId="0">
      <selection activeCell="J30" sqref="J30"/>
    </sheetView>
  </sheetViews>
  <sheetFormatPr defaultRowHeight="12.75" x14ac:dyDescent="0.2"/>
  <cols>
    <col min="1" max="1" width="14" bestFit="1" customWidth="1"/>
    <col min="3" max="3" width="10.42578125" customWidth="1"/>
    <col min="6" max="6" width="15.42578125" bestFit="1" customWidth="1"/>
    <col min="8" max="8" width="10.7109375" customWidth="1"/>
  </cols>
  <sheetData>
    <row r="1" spans="1:13" ht="40.5" customHeight="1" x14ac:dyDescent="0.2">
      <c r="A1" s="507" t="s">
        <v>376</v>
      </c>
      <c r="B1" s="508"/>
      <c r="C1" s="508"/>
      <c r="D1" s="508"/>
      <c r="E1" s="508"/>
      <c r="F1" s="508"/>
      <c r="G1" s="508"/>
      <c r="H1" s="508"/>
      <c r="I1" s="508"/>
      <c r="J1" s="508"/>
      <c r="K1" s="508"/>
      <c r="L1" s="508"/>
      <c r="M1" s="508"/>
    </row>
    <row r="2" spans="1:13" ht="15.75" x14ac:dyDescent="0.25">
      <c r="A2" t="s">
        <v>378</v>
      </c>
      <c r="B2" s="152" t="s">
        <v>180</v>
      </c>
    </row>
    <row r="3" spans="1:13" x14ac:dyDescent="0.2">
      <c r="A3" s="245" t="s">
        <v>377</v>
      </c>
    </row>
    <row r="4" spans="1:13" ht="54" customHeight="1" x14ac:dyDescent="0.25">
      <c r="A4" s="510" t="s">
        <v>181</v>
      </c>
      <c r="B4" s="510"/>
      <c r="C4" s="510"/>
      <c r="D4" s="510"/>
      <c r="E4" s="510"/>
      <c r="F4" s="510"/>
      <c r="G4" s="510"/>
      <c r="H4" s="510"/>
      <c r="I4" s="510"/>
    </row>
    <row r="5" spans="1:13" ht="15" x14ac:dyDescent="0.25">
      <c r="A5" s="200"/>
    </row>
    <row r="6" spans="1:13" ht="15" x14ac:dyDescent="0.25">
      <c r="A6" s="201" t="s">
        <v>182</v>
      </c>
    </row>
    <row r="7" spans="1:13" ht="15" x14ac:dyDescent="0.25">
      <c r="A7" s="202"/>
    </row>
    <row r="8" spans="1:13" ht="15.75" x14ac:dyDescent="0.25">
      <c r="A8" s="203" t="s">
        <v>183</v>
      </c>
    </row>
    <row r="9" spans="1:13" ht="15" x14ac:dyDescent="0.25">
      <c r="A9" s="182"/>
    </row>
    <row r="10" spans="1:13" ht="15" x14ac:dyDescent="0.25">
      <c r="A10" s="201" t="s">
        <v>184</v>
      </c>
    </row>
    <row r="11" spans="1:13" ht="15" x14ac:dyDescent="0.25">
      <c r="A11" s="204"/>
    </row>
    <row r="12" spans="1:13" ht="36" customHeight="1" x14ac:dyDescent="0.25">
      <c r="A12" s="511" t="s">
        <v>185</v>
      </c>
      <c r="B12" s="511"/>
      <c r="C12" s="511"/>
      <c r="D12" s="511"/>
      <c r="E12" s="511"/>
      <c r="F12" s="511"/>
      <c r="G12" s="511"/>
      <c r="H12" s="511"/>
      <c r="I12" s="511"/>
    </row>
    <row r="13" spans="1:13" ht="15" x14ac:dyDescent="0.25">
      <c r="A13" s="182"/>
    </row>
    <row r="14" spans="1:13" ht="15.75" x14ac:dyDescent="0.25">
      <c r="A14" s="205" t="s">
        <v>186</v>
      </c>
    </row>
    <row r="15" spans="1:13" x14ac:dyDescent="0.2">
      <c r="A15" s="178"/>
    </row>
    <row r="16" spans="1:13" ht="115.5" customHeight="1" x14ac:dyDescent="0.25">
      <c r="A16" s="511" t="s">
        <v>379</v>
      </c>
      <c r="B16" s="511"/>
      <c r="C16" s="511"/>
      <c r="D16" s="511"/>
      <c r="E16" s="511"/>
      <c r="F16" s="511"/>
      <c r="G16" s="511"/>
      <c r="H16" s="511"/>
      <c r="I16" s="511"/>
    </row>
    <row r="17" spans="1:9" ht="15" x14ac:dyDescent="0.25">
      <c r="A17" s="199"/>
    </row>
    <row r="18" spans="1:9" ht="15.75" x14ac:dyDescent="0.25">
      <c r="A18" s="205" t="s">
        <v>187</v>
      </c>
    </row>
    <row r="19" spans="1:9" x14ac:dyDescent="0.2">
      <c r="A19" s="178"/>
    </row>
    <row r="20" spans="1:9" ht="55.5" customHeight="1" x14ac:dyDescent="0.25">
      <c r="A20" s="511" t="s">
        <v>188</v>
      </c>
      <c r="B20" s="511"/>
      <c r="C20" s="511"/>
      <c r="D20" s="511"/>
      <c r="E20" s="511"/>
      <c r="F20" s="511"/>
      <c r="G20" s="511"/>
      <c r="H20" s="511"/>
      <c r="I20" s="511"/>
    </row>
    <row r="22" spans="1:9" ht="15.75" x14ac:dyDescent="0.25">
      <c r="A22" s="206"/>
      <c r="B22" s="206"/>
      <c r="C22" s="206"/>
      <c r="D22" s="206"/>
      <c r="E22" s="206"/>
      <c r="F22" s="206"/>
      <c r="G22" s="206"/>
      <c r="H22" s="206"/>
      <c r="I22" s="206"/>
    </row>
    <row r="23" spans="1:9" ht="15.75" x14ac:dyDescent="0.25">
      <c r="A23" s="509" t="s">
        <v>189</v>
      </c>
      <c r="B23" s="509"/>
      <c r="C23" s="509"/>
      <c r="D23" s="509"/>
      <c r="E23" s="509"/>
      <c r="F23" s="509"/>
      <c r="G23" s="509"/>
      <c r="H23" s="509"/>
      <c r="I23" s="206"/>
    </row>
    <row r="24" spans="1:9" ht="25.5" x14ac:dyDescent="0.2">
      <c r="A24" s="207" t="s">
        <v>190</v>
      </c>
      <c r="B24" s="208" t="s">
        <v>191</v>
      </c>
      <c r="C24" s="208" t="s">
        <v>192</v>
      </c>
      <c r="D24" s="178"/>
      <c r="E24" s="178"/>
      <c r="F24" s="207" t="s">
        <v>190</v>
      </c>
      <c r="G24" s="208" t="s">
        <v>191</v>
      </c>
      <c r="H24" s="208" t="s">
        <v>192</v>
      </c>
      <c r="I24" s="178"/>
    </row>
    <row r="25" spans="1:9" x14ac:dyDescent="0.2">
      <c r="A25" s="208" t="s">
        <v>193</v>
      </c>
      <c r="B25" s="209">
        <v>69</v>
      </c>
      <c r="C25" s="209">
        <v>138</v>
      </c>
      <c r="D25" s="178"/>
      <c r="E25" s="178"/>
      <c r="F25" s="208" t="s">
        <v>194</v>
      </c>
      <c r="G25" s="209">
        <v>30</v>
      </c>
      <c r="H25" s="209">
        <v>60</v>
      </c>
      <c r="I25" s="178"/>
    </row>
    <row r="26" spans="1:9" x14ac:dyDescent="0.2">
      <c r="A26" s="208" t="s">
        <v>195</v>
      </c>
      <c r="B26" s="209">
        <v>212</v>
      </c>
      <c r="C26" s="209">
        <v>424</v>
      </c>
      <c r="D26" s="178"/>
      <c r="E26" s="178"/>
      <c r="F26" s="208" t="s">
        <v>196</v>
      </c>
      <c r="G26" s="209">
        <v>286</v>
      </c>
      <c r="H26" s="209">
        <v>536</v>
      </c>
      <c r="I26" s="178"/>
    </row>
    <row r="27" spans="1:9" x14ac:dyDescent="0.2">
      <c r="A27" s="208" t="s">
        <v>197</v>
      </c>
      <c r="B27" s="209">
        <v>66</v>
      </c>
      <c r="C27" s="209">
        <v>132</v>
      </c>
      <c r="D27" s="178"/>
      <c r="E27" s="178"/>
      <c r="F27" s="208" t="s">
        <v>198</v>
      </c>
      <c r="G27" s="209">
        <v>106</v>
      </c>
      <c r="H27" s="209">
        <v>212</v>
      </c>
      <c r="I27" s="178"/>
    </row>
    <row r="28" spans="1:9" x14ac:dyDescent="0.2">
      <c r="A28" s="208" t="s">
        <v>199</v>
      </c>
      <c r="B28" s="209">
        <v>60</v>
      </c>
      <c r="C28" s="209">
        <v>120</v>
      </c>
      <c r="D28" s="178"/>
      <c r="E28" s="178"/>
      <c r="F28" s="208" t="s">
        <v>200</v>
      </c>
      <c r="G28" s="209">
        <v>125</v>
      </c>
      <c r="H28" s="209">
        <v>250</v>
      </c>
      <c r="I28" s="178"/>
    </row>
    <row r="29" spans="1:9" x14ac:dyDescent="0.2">
      <c r="A29" s="208" t="s">
        <v>201</v>
      </c>
      <c r="B29" s="209">
        <v>64</v>
      </c>
      <c r="C29" s="209">
        <v>128</v>
      </c>
      <c r="D29" s="178"/>
      <c r="E29" s="178"/>
      <c r="F29" s="208" t="s">
        <v>202</v>
      </c>
      <c r="G29" s="209">
        <v>210</v>
      </c>
      <c r="H29" s="209">
        <v>420</v>
      </c>
      <c r="I29" s="178"/>
    </row>
    <row r="30" spans="1:9" x14ac:dyDescent="0.2">
      <c r="A30" s="208" t="s">
        <v>203</v>
      </c>
      <c r="B30" s="209">
        <v>236</v>
      </c>
      <c r="C30" s="209">
        <v>472</v>
      </c>
      <c r="D30" s="178"/>
      <c r="E30" s="178"/>
      <c r="F30" s="208" t="s">
        <v>204</v>
      </c>
      <c r="G30" s="209">
        <v>300</v>
      </c>
      <c r="H30" s="209">
        <v>600</v>
      </c>
      <c r="I30" s="178"/>
    </row>
    <row r="31" spans="1:9" x14ac:dyDescent="0.2">
      <c r="A31" s="208" t="s">
        <v>205</v>
      </c>
      <c r="B31" s="209">
        <v>55</v>
      </c>
      <c r="C31" s="209">
        <v>110</v>
      </c>
      <c r="D31" s="178"/>
      <c r="E31" s="178"/>
      <c r="F31" s="208" t="s">
        <v>206</v>
      </c>
      <c r="G31" s="209">
        <v>35</v>
      </c>
      <c r="H31" s="209">
        <v>70</v>
      </c>
      <c r="I31" s="178"/>
    </row>
    <row r="32" spans="1:9" x14ac:dyDescent="0.2">
      <c r="A32" s="208" t="s">
        <v>207</v>
      </c>
      <c r="B32" s="209">
        <v>20</v>
      </c>
      <c r="C32" s="209">
        <v>40</v>
      </c>
      <c r="D32" s="178"/>
      <c r="E32" s="178"/>
      <c r="F32" s="208" t="s">
        <v>208</v>
      </c>
      <c r="G32" s="209">
        <v>493</v>
      </c>
      <c r="H32" s="209">
        <v>986</v>
      </c>
      <c r="I32" s="178"/>
    </row>
    <row r="33" spans="1:9" x14ac:dyDescent="0.2">
      <c r="A33" s="208" t="s">
        <v>209</v>
      </c>
      <c r="B33" s="209">
        <v>142</v>
      </c>
      <c r="C33" s="209">
        <v>284</v>
      </c>
      <c r="D33" s="178"/>
      <c r="E33" s="178"/>
      <c r="F33" s="208" t="s">
        <v>210</v>
      </c>
      <c r="G33" s="209">
        <v>86</v>
      </c>
      <c r="H33" s="209">
        <v>172</v>
      </c>
      <c r="I33" s="178"/>
    </row>
    <row r="34" spans="1:9" x14ac:dyDescent="0.2">
      <c r="A34" s="208" t="s">
        <v>211</v>
      </c>
      <c r="B34" s="209">
        <v>71</v>
      </c>
      <c r="C34" s="209">
        <v>142</v>
      </c>
      <c r="D34" s="178"/>
      <c r="E34" s="178"/>
      <c r="F34" s="208" t="s">
        <v>212</v>
      </c>
      <c r="G34" s="209">
        <v>77</v>
      </c>
      <c r="H34" s="209">
        <v>154</v>
      </c>
      <c r="I34" s="178"/>
    </row>
    <row r="35" spans="1:9" x14ac:dyDescent="0.2">
      <c r="A35" s="208" t="s">
        <v>213</v>
      </c>
      <c r="B35" s="209">
        <v>76</v>
      </c>
      <c r="C35" s="209">
        <v>152</v>
      </c>
      <c r="D35" s="178"/>
      <c r="E35" s="178"/>
      <c r="F35" s="208" t="s">
        <v>214</v>
      </c>
      <c r="G35" s="209">
        <v>73</v>
      </c>
      <c r="H35" s="209">
        <v>146</v>
      </c>
      <c r="I35" s="178"/>
    </row>
    <row r="36" spans="1:9" x14ac:dyDescent="0.2">
      <c r="A36" s="208" t="s">
        <v>215</v>
      </c>
      <c r="B36" s="209">
        <v>71</v>
      </c>
      <c r="C36" s="209">
        <v>142</v>
      </c>
      <c r="D36" s="178"/>
      <c r="E36" s="178"/>
      <c r="F36" s="208" t="s">
        <v>216</v>
      </c>
      <c r="G36" s="209">
        <v>196</v>
      </c>
      <c r="H36" s="209">
        <v>392</v>
      </c>
      <c r="I36" s="178"/>
    </row>
    <row r="37" spans="1:9" x14ac:dyDescent="0.2">
      <c r="A37" s="208" t="s">
        <v>217</v>
      </c>
      <c r="B37" s="209">
        <v>141</v>
      </c>
      <c r="C37" s="209">
        <v>282</v>
      </c>
      <c r="D37" s="178"/>
      <c r="E37" s="178"/>
      <c r="F37" s="208" t="s">
        <v>218</v>
      </c>
      <c r="G37" s="209">
        <v>453</v>
      </c>
      <c r="H37" s="209">
        <v>906</v>
      </c>
      <c r="I37" s="178"/>
    </row>
    <row r="38" spans="1:9" x14ac:dyDescent="0.2">
      <c r="A38" s="208" t="s">
        <v>219</v>
      </c>
      <c r="B38" s="209">
        <v>159</v>
      </c>
      <c r="C38" s="209">
        <v>300</v>
      </c>
      <c r="D38" s="178"/>
      <c r="E38" s="178"/>
      <c r="F38" s="208" t="s">
        <v>220</v>
      </c>
      <c r="G38" s="209">
        <v>109</v>
      </c>
      <c r="H38" s="209">
        <v>218</v>
      </c>
      <c r="I38" s="178"/>
    </row>
    <row r="39" spans="1:9" x14ac:dyDescent="0.2">
      <c r="A39" s="208" t="s">
        <v>221</v>
      </c>
      <c r="B39" s="209">
        <v>89</v>
      </c>
      <c r="C39" s="209">
        <v>178</v>
      </c>
      <c r="D39" s="178"/>
      <c r="E39" s="178"/>
      <c r="F39" s="208" t="s">
        <v>222</v>
      </c>
      <c r="G39" s="209">
        <v>210</v>
      </c>
      <c r="H39" s="209">
        <v>420</v>
      </c>
      <c r="I39" s="178"/>
    </row>
    <row r="40" spans="1:9" x14ac:dyDescent="0.2">
      <c r="A40" s="208" t="s">
        <v>223</v>
      </c>
      <c r="B40" s="209">
        <v>28</v>
      </c>
      <c r="C40" s="209">
        <v>56</v>
      </c>
      <c r="D40" s="178"/>
      <c r="E40" s="178"/>
      <c r="F40" s="208" t="s">
        <v>224</v>
      </c>
      <c r="G40" s="209">
        <v>89</v>
      </c>
      <c r="H40" s="209">
        <v>178</v>
      </c>
      <c r="I40" s="178"/>
    </row>
    <row r="41" spans="1:9" x14ac:dyDescent="0.2">
      <c r="A41" s="208" t="s">
        <v>225</v>
      </c>
      <c r="B41" s="209">
        <v>255</v>
      </c>
      <c r="C41" s="209">
        <v>510</v>
      </c>
      <c r="D41" s="178"/>
      <c r="E41" s="178"/>
      <c r="F41" s="208" t="s">
        <v>226</v>
      </c>
      <c r="G41" s="209">
        <v>70</v>
      </c>
      <c r="H41" s="209">
        <v>140</v>
      </c>
      <c r="I41" s="178"/>
    </row>
    <row r="42" spans="1:9" x14ac:dyDescent="0.2">
      <c r="A42" s="208" t="s">
        <v>227</v>
      </c>
      <c r="B42" s="209">
        <v>45</v>
      </c>
      <c r="C42" s="209">
        <v>90</v>
      </c>
      <c r="D42" s="178"/>
      <c r="E42" s="178"/>
      <c r="F42" s="208" t="s">
        <v>228</v>
      </c>
      <c r="G42" s="209">
        <v>409</v>
      </c>
      <c r="H42" s="209">
        <v>818</v>
      </c>
      <c r="I42" s="178"/>
    </row>
    <row r="43" spans="1:9" x14ac:dyDescent="0.2">
      <c r="A43" s="208" t="s">
        <v>229</v>
      </c>
      <c r="B43" s="209">
        <v>542</v>
      </c>
      <c r="C43" s="209">
        <v>1084</v>
      </c>
      <c r="D43" s="178"/>
      <c r="E43" s="178"/>
      <c r="F43" s="208" t="s">
        <v>230</v>
      </c>
      <c r="G43" s="209">
        <v>160</v>
      </c>
      <c r="H43" s="209">
        <v>320</v>
      </c>
      <c r="I43" s="178"/>
    </row>
    <row r="44" spans="1:9" x14ac:dyDescent="0.2">
      <c r="A44" s="208" t="s">
        <v>231</v>
      </c>
      <c r="B44" s="209">
        <v>32</v>
      </c>
      <c r="C44" s="209">
        <v>64</v>
      </c>
      <c r="D44" s="178"/>
      <c r="E44" s="178"/>
      <c r="F44" s="208" t="s">
        <v>232</v>
      </c>
      <c r="G44" s="209">
        <v>62</v>
      </c>
      <c r="H44" s="209">
        <v>124</v>
      </c>
      <c r="I44" s="178"/>
    </row>
    <row r="45" spans="1:9" x14ac:dyDescent="0.2">
      <c r="A45" s="208" t="s">
        <v>233</v>
      </c>
      <c r="B45" s="209">
        <v>286</v>
      </c>
      <c r="C45" s="209">
        <v>572</v>
      </c>
      <c r="D45" s="178"/>
      <c r="E45" s="178"/>
      <c r="F45" s="208" t="s">
        <v>234</v>
      </c>
      <c r="G45" s="209">
        <v>74.7</v>
      </c>
      <c r="H45" s="209">
        <v>149.4</v>
      </c>
      <c r="I45" s="178"/>
    </row>
    <row r="46" spans="1:9" x14ac:dyDescent="0.2">
      <c r="A46" s="208" t="s">
        <v>235</v>
      </c>
      <c r="B46" s="209">
        <v>177</v>
      </c>
      <c r="C46" s="209">
        <v>354</v>
      </c>
      <c r="D46" s="178"/>
      <c r="E46" s="178"/>
      <c r="F46" s="208" t="s">
        <v>236</v>
      </c>
      <c r="G46" s="209">
        <v>303</v>
      </c>
      <c r="H46" s="209">
        <v>606</v>
      </c>
      <c r="I46" s="178"/>
    </row>
    <row r="47" spans="1:9" x14ac:dyDescent="0.2">
      <c r="A47" s="208" t="s">
        <v>237</v>
      </c>
      <c r="B47" s="209">
        <v>30</v>
      </c>
      <c r="C47" s="209">
        <v>60</v>
      </c>
      <c r="D47" s="178"/>
      <c r="E47" s="178"/>
      <c r="F47" s="208" t="s">
        <v>238</v>
      </c>
      <c r="G47" s="209">
        <v>257</v>
      </c>
      <c r="H47" s="209">
        <v>514</v>
      </c>
      <c r="I47" s="178"/>
    </row>
    <row r="48" spans="1:9" x14ac:dyDescent="0.2">
      <c r="A48" s="208" t="s">
        <v>239</v>
      </c>
      <c r="B48" s="209">
        <v>28</v>
      </c>
      <c r="C48" s="209">
        <v>56</v>
      </c>
      <c r="D48" s="178"/>
      <c r="E48" s="178"/>
      <c r="F48" s="208" t="s">
        <v>240</v>
      </c>
      <c r="G48" s="209">
        <v>293</v>
      </c>
      <c r="H48" s="209">
        <v>586</v>
      </c>
      <c r="I48" s="178"/>
    </row>
    <row r="49" spans="1:9" x14ac:dyDescent="0.2">
      <c r="A49" s="208" t="s">
        <v>241</v>
      </c>
      <c r="B49" s="209">
        <v>191</v>
      </c>
      <c r="C49" s="209">
        <v>382</v>
      </c>
      <c r="D49" s="178"/>
      <c r="E49" s="178"/>
      <c r="F49" s="208" t="s">
        <v>242</v>
      </c>
      <c r="G49" s="209">
        <v>390</v>
      </c>
      <c r="H49" s="209">
        <v>780</v>
      </c>
      <c r="I49" s="178"/>
    </row>
    <row r="50" spans="1:9" x14ac:dyDescent="0.2">
      <c r="A50" s="208" t="s">
        <v>243</v>
      </c>
      <c r="B50" s="209">
        <v>120</v>
      </c>
      <c r="C50" s="209">
        <v>240</v>
      </c>
      <c r="D50" s="178"/>
      <c r="E50" s="178"/>
      <c r="F50" s="208" t="s">
        <v>244</v>
      </c>
      <c r="G50" s="209">
        <v>50</v>
      </c>
      <c r="H50" s="209">
        <v>100</v>
      </c>
      <c r="I50" s="178"/>
    </row>
    <row r="51" spans="1:9" x14ac:dyDescent="0.2">
      <c r="A51" s="208" t="s">
        <v>245</v>
      </c>
      <c r="B51" s="209">
        <v>286</v>
      </c>
      <c r="C51" s="209">
        <v>572</v>
      </c>
      <c r="D51" s="178"/>
      <c r="E51" s="178"/>
      <c r="F51" s="208" t="s">
        <v>246</v>
      </c>
      <c r="G51" s="209">
        <v>351</v>
      </c>
      <c r="H51" s="209">
        <v>702</v>
      </c>
      <c r="I51" s="178"/>
    </row>
    <row r="52" spans="1:9" x14ac:dyDescent="0.2">
      <c r="A52" s="208" t="s">
        <v>247</v>
      </c>
      <c r="B52" s="209">
        <v>470</v>
      </c>
      <c r="C52" s="209">
        <v>940</v>
      </c>
      <c r="D52" s="178"/>
      <c r="E52" s="178"/>
      <c r="F52" s="208" t="s">
        <v>248</v>
      </c>
      <c r="G52" s="209">
        <v>101</v>
      </c>
      <c r="H52" s="209">
        <v>202</v>
      </c>
      <c r="I52" s="178"/>
    </row>
    <row r="53" spans="1:9" x14ac:dyDescent="0.2">
      <c r="A53" s="208" t="s">
        <v>249</v>
      </c>
      <c r="B53" s="209">
        <v>311</v>
      </c>
      <c r="C53" s="209">
        <v>622</v>
      </c>
      <c r="D53" s="178"/>
      <c r="E53" s="178"/>
      <c r="F53" s="208" t="s">
        <v>250</v>
      </c>
      <c r="G53" s="209">
        <v>185</v>
      </c>
      <c r="H53" s="209">
        <v>370</v>
      </c>
      <c r="I53" s="178"/>
    </row>
    <row r="54" spans="1:9" x14ac:dyDescent="0.2">
      <c r="A54" s="208" t="s">
        <v>251</v>
      </c>
      <c r="B54" s="209">
        <v>67</v>
      </c>
      <c r="C54" s="209">
        <v>134</v>
      </c>
      <c r="D54" s="178"/>
      <c r="E54" s="178"/>
      <c r="F54" s="208" t="s">
        <v>252</v>
      </c>
      <c r="G54" s="209">
        <v>277</v>
      </c>
      <c r="H54" s="209">
        <v>554</v>
      </c>
      <c r="I54" s="178"/>
    </row>
    <row r="55" spans="1:9" x14ac:dyDescent="0.2">
      <c r="A55" s="208" t="s">
        <v>253</v>
      </c>
      <c r="B55" s="209">
        <v>50</v>
      </c>
      <c r="C55" s="209">
        <v>100</v>
      </c>
      <c r="D55" s="178"/>
      <c r="E55" s="178"/>
      <c r="F55" s="208" t="s">
        <v>254</v>
      </c>
      <c r="G55" s="209">
        <v>129</v>
      </c>
      <c r="H55" s="209">
        <v>258</v>
      </c>
      <c r="I55" s="178"/>
    </row>
    <row r="56" spans="1:9" x14ac:dyDescent="0.2">
      <c r="A56" s="208" t="s">
        <v>255</v>
      </c>
      <c r="B56" s="209">
        <v>28</v>
      </c>
      <c r="C56" s="209">
        <v>56</v>
      </c>
      <c r="D56" s="178"/>
      <c r="E56" s="178"/>
      <c r="F56" s="208" t="s">
        <v>256</v>
      </c>
      <c r="G56" s="209">
        <v>63</v>
      </c>
      <c r="H56" s="209">
        <v>126</v>
      </c>
      <c r="I56" s="178"/>
    </row>
    <row r="57" spans="1:9" x14ac:dyDescent="0.2">
      <c r="A57" s="208" t="s">
        <v>257</v>
      </c>
      <c r="B57" s="209">
        <v>150</v>
      </c>
      <c r="C57" s="209">
        <v>300</v>
      </c>
      <c r="D57" s="178"/>
      <c r="E57" s="178"/>
      <c r="F57" s="208" t="s">
        <v>258</v>
      </c>
      <c r="G57" s="209">
        <v>277</v>
      </c>
      <c r="H57" s="209">
        <v>554</v>
      </c>
      <c r="I57" s="178"/>
    </row>
    <row r="58" spans="1:9" x14ac:dyDescent="0.2">
      <c r="A58" s="208" t="s">
        <v>259</v>
      </c>
      <c r="B58" s="209">
        <v>357</v>
      </c>
      <c r="C58" s="209">
        <v>714</v>
      </c>
      <c r="D58" s="178"/>
      <c r="E58" s="178"/>
      <c r="F58" s="208" t="s">
        <v>260</v>
      </c>
      <c r="G58" s="209">
        <v>390</v>
      </c>
      <c r="H58" s="209">
        <v>780</v>
      </c>
      <c r="I58" s="178"/>
    </row>
    <row r="59" spans="1:9" x14ac:dyDescent="0.2">
      <c r="A59" s="208" t="s">
        <v>261</v>
      </c>
      <c r="B59" s="209">
        <v>233</v>
      </c>
      <c r="C59" s="209">
        <v>466</v>
      </c>
      <c r="D59" s="178"/>
      <c r="E59" s="178"/>
      <c r="F59" s="208" t="s">
        <v>262</v>
      </c>
      <c r="G59" s="209">
        <v>101</v>
      </c>
      <c r="H59" s="209">
        <v>202</v>
      </c>
      <c r="I59" s="178"/>
    </row>
    <row r="60" spans="1:9" x14ac:dyDescent="0.2">
      <c r="A60" s="208" t="s">
        <v>263</v>
      </c>
      <c r="B60" s="209">
        <v>391</v>
      </c>
      <c r="C60" s="209">
        <v>782</v>
      </c>
      <c r="D60" s="178"/>
      <c r="E60" s="178"/>
      <c r="F60" s="208" t="s">
        <v>264</v>
      </c>
      <c r="G60" s="209">
        <v>158</v>
      </c>
      <c r="H60" s="209">
        <v>316</v>
      </c>
      <c r="I60" s="178"/>
    </row>
    <row r="61" spans="1:9" x14ac:dyDescent="0.2">
      <c r="A61" s="208" t="s">
        <v>265</v>
      </c>
      <c r="B61" s="209">
        <v>110</v>
      </c>
      <c r="C61" s="209">
        <v>220</v>
      </c>
      <c r="D61" s="178"/>
      <c r="E61" s="178"/>
      <c r="F61" s="208" t="s">
        <v>266</v>
      </c>
      <c r="G61" s="209">
        <v>63</v>
      </c>
      <c r="H61" s="209">
        <v>126</v>
      </c>
      <c r="I61" s="178"/>
    </row>
    <row r="62" spans="1:9" x14ac:dyDescent="0.2">
      <c r="A62" s="208" t="s">
        <v>267</v>
      </c>
      <c r="B62" s="209">
        <v>336</v>
      </c>
      <c r="C62" s="209">
        <v>672</v>
      </c>
      <c r="D62" s="178"/>
      <c r="E62" s="178"/>
      <c r="F62" s="208" t="s">
        <v>268</v>
      </c>
      <c r="G62" s="209">
        <v>8</v>
      </c>
      <c r="H62" s="209">
        <v>16</v>
      </c>
      <c r="I62" s="178"/>
    </row>
    <row r="63" spans="1:9" x14ac:dyDescent="0.2">
      <c r="A63" s="208" t="s">
        <v>269</v>
      </c>
      <c r="B63" s="209">
        <v>77</v>
      </c>
      <c r="C63" s="209">
        <v>154</v>
      </c>
      <c r="D63" s="178"/>
      <c r="E63" s="178"/>
      <c r="F63" s="208" t="s">
        <v>270</v>
      </c>
      <c r="G63" s="209">
        <v>213</v>
      </c>
      <c r="H63" s="209">
        <v>426</v>
      </c>
      <c r="I63" s="178"/>
    </row>
    <row r="64" spans="1:9" x14ac:dyDescent="0.2">
      <c r="A64" s="208" t="s">
        <v>271</v>
      </c>
      <c r="B64" s="209">
        <v>129</v>
      </c>
      <c r="C64" s="209">
        <v>258</v>
      </c>
      <c r="D64" s="178"/>
      <c r="E64" s="178"/>
      <c r="F64" s="208" t="s">
        <v>272</v>
      </c>
      <c r="G64" s="209">
        <v>95</v>
      </c>
      <c r="H64" s="209">
        <v>190</v>
      </c>
      <c r="I64" s="178"/>
    </row>
    <row r="65" spans="1:9" x14ac:dyDescent="0.2">
      <c r="A65" s="208" t="s">
        <v>273</v>
      </c>
      <c r="B65" s="209">
        <v>35</v>
      </c>
      <c r="C65" s="209">
        <v>70</v>
      </c>
      <c r="D65" s="178"/>
      <c r="E65" s="178"/>
      <c r="F65" s="208" t="s">
        <v>274</v>
      </c>
      <c r="G65" s="209">
        <v>319</v>
      </c>
      <c r="H65" s="209">
        <v>638</v>
      </c>
      <c r="I65" s="178"/>
    </row>
    <row r="66" spans="1:9" x14ac:dyDescent="0.2">
      <c r="A66" s="208" t="s">
        <v>275</v>
      </c>
      <c r="B66" s="209">
        <v>220</v>
      </c>
      <c r="C66" s="209">
        <v>440</v>
      </c>
      <c r="D66" s="178"/>
      <c r="E66" s="178"/>
      <c r="F66" s="208" t="s">
        <v>276</v>
      </c>
      <c r="G66" s="209">
        <v>95</v>
      </c>
      <c r="H66" s="209">
        <v>190</v>
      </c>
      <c r="I66" s="178"/>
    </row>
    <row r="67" spans="1:9" x14ac:dyDescent="0.2">
      <c r="A67" s="208" t="s">
        <v>277</v>
      </c>
      <c r="B67" s="209">
        <v>95</v>
      </c>
      <c r="C67" s="209">
        <v>190</v>
      </c>
      <c r="D67" s="178"/>
      <c r="E67" s="178"/>
      <c r="F67" s="208" t="s">
        <v>278</v>
      </c>
      <c r="G67" s="209">
        <v>30</v>
      </c>
      <c r="H67" s="209">
        <v>60</v>
      </c>
      <c r="I67" s="178"/>
    </row>
    <row r="68" spans="1:9" x14ac:dyDescent="0.2">
      <c r="A68" s="208" t="s">
        <v>279</v>
      </c>
      <c r="B68" s="209">
        <v>404</v>
      </c>
      <c r="C68" s="209">
        <v>818</v>
      </c>
      <c r="D68" s="178"/>
      <c r="E68" s="178"/>
      <c r="F68" s="208" t="s">
        <v>280</v>
      </c>
      <c r="G68" s="209">
        <v>68</v>
      </c>
      <c r="H68" s="209">
        <v>136</v>
      </c>
      <c r="I68" s="178"/>
    </row>
    <row r="69" spans="1:9" x14ac:dyDescent="0.2">
      <c r="A69" s="208" t="s">
        <v>281</v>
      </c>
      <c r="B69" s="209">
        <v>197</v>
      </c>
      <c r="C69" s="209">
        <v>394</v>
      </c>
      <c r="D69" s="178"/>
      <c r="E69" s="178"/>
      <c r="F69" s="208" t="s">
        <v>282</v>
      </c>
      <c r="G69" s="209">
        <v>373</v>
      </c>
      <c r="H69" s="209">
        <v>746</v>
      </c>
      <c r="I69" s="178"/>
    </row>
    <row r="70" spans="1:9" x14ac:dyDescent="0.2">
      <c r="A70" s="208" t="s">
        <v>283</v>
      </c>
      <c r="B70" s="209">
        <v>384</v>
      </c>
      <c r="C70" s="209">
        <v>768</v>
      </c>
      <c r="D70" s="178"/>
      <c r="E70" s="178"/>
      <c r="F70" s="208" t="s">
        <v>284</v>
      </c>
      <c r="G70" s="209">
        <v>342</v>
      </c>
      <c r="H70" s="209">
        <v>684</v>
      </c>
      <c r="I70" s="210"/>
    </row>
    <row r="71" spans="1:9" x14ac:dyDescent="0.2">
      <c r="A71" s="208" t="s">
        <v>285</v>
      </c>
      <c r="B71" s="209">
        <v>515</v>
      </c>
      <c r="C71" s="209">
        <v>1030</v>
      </c>
      <c r="D71" s="178"/>
      <c r="E71" s="178"/>
      <c r="F71" s="208" t="s">
        <v>286</v>
      </c>
      <c r="G71" s="209">
        <v>206</v>
      </c>
      <c r="H71" s="209">
        <v>412</v>
      </c>
      <c r="I71" s="210"/>
    </row>
    <row r="72" spans="1:9" x14ac:dyDescent="0.2">
      <c r="A72" s="211"/>
      <c r="B72" s="212"/>
      <c r="C72" s="212"/>
      <c r="D72" s="213"/>
      <c r="E72" s="213"/>
      <c r="F72" s="208" t="s">
        <v>287</v>
      </c>
      <c r="G72" s="209">
        <v>129</v>
      </c>
      <c r="H72" s="209">
        <v>258</v>
      </c>
      <c r="I72" s="214"/>
    </row>
    <row r="73" spans="1:9" x14ac:dyDescent="0.2">
      <c r="A73" s="215" t="s">
        <v>288</v>
      </c>
      <c r="B73" s="213"/>
      <c r="C73" s="213"/>
      <c r="D73" s="178"/>
      <c r="E73" s="178"/>
      <c r="F73" s="213"/>
      <c r="G73" s="213"/>
      <c r="H73" s="216"/>
      <c r="I73" s="210"/>
    </row>
    <row r="74" spans="1:9" x14ac:dyDescent="0.2">
      <c r="A74" s="208" t="s">
        <v>289</v>
      </c>
      <c r="B74" s="209">
        <v>150</v>
      </c>
      <c r="C74" s="209">
        <v>300</v>
      </c>
      <c r="D74" s="178"/>
      <c r="E74" s="178"/>
      <c r="F74" s="208" t="s">
        <v>290</v>
      </c>
      <c r="G74" s="209">
        <v>100</v>
      </c>
      <c r="H74" s="209">
        <v>200</v>
      </c>
      <c r="I74" s="210"/>
    </row>
    <row r="75" spans="1:9" x14ac:dyDescent="0.2">
      <c r="A75" s="208" t="s">
        <v>291</v>
      </c>
      <c r="B75" s="209">
        <v>256</v>
      </c>
      <c r="C75" s="209">
        <v>512</v>
      </c>
      <c r="D75" s="178"/>
      <c r="E75" s="178"/>
      <c r="F75" s="208" t="s">
        <v>292</v>
      </c>
      <c r="G75" s="209">
        <v>165</v>
      </c>
      <c r="H75" s="209">
        <v>330</v>
      </c>
      <c r="I75" s="210"/>
    </row>
    <row r="76" spans="1:9" x14ac:dyDescent="0.2">
      <c r="A76" s="208" t="s">
        <v>293</v>
      </c>
      <c r="B76" s="209">
        <v>85</v>
      </c>
      <c r="C76" s="209">
        <v>170</v>
      </c>
      <c r="D76" s="178"/>
      <c r="E76" s="178"/>
      <c r="F76" s="208" t="s">
        <v>294</v>
      </c>
      <c r="G76" s="209">
        <v>70</v>
      </c>
      <c r="H76" s="209">
        <v>140</v>
      </c>
      <c r="I76" s="178"/>
    </row>
    <row r="77" spans="1:9" x14ac:dyDescent="0.2">
      <c r="A77" s="208" t="s">
        <v>295</v>
      </c>
      <c r="B77" s="209">
        <v>100</v>
      </c>
      <c r="C77" s="209">
        <v>200</v>
      </c>
      <c r="D77" s="178"/>
      <c r="E77" s="178"/>
      <c r="F77" s="208" t="s">
        <v>296</v>
      </c>
      <c r="G77" s="209">
        <v>425</v>
      </c>
      <c r="H77" s="209">
        <v>850</v>
      </c>
      <c r="I77" s="178"/>
    </row>
    <row r="78" spans="1:9" x14ac:dyDescent="0.2">
      <c r="A78" s="178"/>
      <c r="B78" s="178"/>
      <c r="C78" s="178"/>
      <c r="D78" s="178"/>
      <c r="E78" s="178"/>
      <c r="F78" s="178"/>
      <c r="G78" s="178"/>
      <c r="H78" s="178"/>
      <c r="I78" s="178"/>
    </row>
    <row r="79" spans="1:9" x14ac:dyDescent="0.2">
      <c r="A79" s="178"/>
      <c r="B79" s="178"/>
      <c r="C79" s="178"/>
      <c r="D79" s="178"/>
      <c r="E79" s="178"/>
      <c r="F79" s="178"/>
      <c r="G79" s="178"/>
      <c r="H79" s="178"/>
      <c r="I79" s="178"/>
    </row>
    <row r="80" spans="1:9" x14ac:dyDescent="0.2">
      <c r="A80" s="178"/>
      <c r="B80" s="178"/>
      <c r="C80" s="178"/>
      <c r="D80" s="178"/>
      <c r="E80" s="178"/>
      <c r="F80" s="178"/>
      <c r="G80" s="178"/>
      <c r="H80" s="178"/>
      <c r="I80" s="178"/>
    </row>
    <row r="81" spans="1:9" x14ac:dyDescent="0.2">
      <c r="A81" s="178"/>
      <c r="B81" s="178"/>
      <c r="C81" s="178"/>
      <c r="D81" s="178"/>
      <c r="E81" s="178"/>
      <c r="F81" s="178"/>
      <c r="G81" s="178"/>
      <c r="H81" s="178"/>
      <c r="I81" s="178"/>
    </row>
    <row r="82" spans="1:9" x14ac:dyDescent="0.2">
      <c r="A82" s="178"/>
      <c r="B82" s="178"/>
      <c r="C82" s="178"/>
      <c r="D82" s="178"/>
      <c r="E82" s="178"/>
      <c r="F82" s="178"/>
      <c r="G82" s="178"/>
      <c r="H82" s="178"/>
      <c r="I82" s="178"/>
    </row>
    <row r="83" spans="1:9" x14ac:dyDescent="0.2">
      <c r="A83" s="178"/>
      <c r="B83" s="178"/>
      <c r="C83" s="178"/>
      <c r="D83" s="178"/>
      <c r="E83" s="178"/>
      <c r="F83" s="178"/>
      <c r="G83" s="178"/>
      <c r="H83" s="178"/>
      <c r="I83" s="178"/>
    </row>
    <row r="84" spans="1:9" x14ac:dyDescent="0.2">
      <c r="A84" s="178"/>
      <c r="B84" s="178"/>
      <c r="C84" s="178"/>
      <c r="D84" s="178"/>
      <c r="E84" s="178"/>
      <c r="F84" s="178"/>
      <c r="G84" s="178"/>
      <c r="H84" s="178"/>
      <c r="I84" s="178"/>
    </row>
    <row r="85" spans="1:9" x14ac:dyDescent="0.2">
      <c r="A85" s="178"/>
      <c r="B85" s="178"/>
      <c r="C85" s="178"/>
      <c r="D85" s="178"/>
      <c r="E85" s="178"/>
      <c r="F85" s="178"/>
      <c r="G85" s="178"/>
      <c r="H85" s="178"/>
      <c r="I85" s="178"/>
    </row>
    <row r="86" spans="1:9" x14ac:dyDescent="0.2">
      <c r="A86" s="178"/>
      <c r="B86" s="178"/>
      <c r="C86" s="178"/>
      <c r="D86" s="178"/>
      <c r="E86" s="178"/>
      <c r="F86" s="178"/>
      <c r="G86" s="178"/>
      <c r="H86" s="178"/>
      <c r="I86" s="178"/>
    </row>
    <row r="87" spans="1:9" x14ac:dyDescent="0.2">
      <c r="A87" s="178"/>
      <c r="B87" s="178"/>
      <c r="C87" s="178"/>
      <c r="D87" s="178"/>
      <c r="E87" s="178"/>
      <c r="F87" s="178"/>
      <c r="G87" s="178"/>
      <c r="H87" s="178"/>
      <c r="I87" s="178"/>
    </row>
    <row r="88" spans="1:9" x14ac:dyDescent="0.2">
      <c r="A88" s="178"/>
      <c r="B88" s="178"/>
      <c r="C88" s="178"/>
      <c r="D88" s="178"/>
      <c r="E88" s="178"/>
      <c r="F88" s="178"/>
      <c r="G88" s="178"/>
      <c r="H88" s="178"/>
      <c r="I88" s="178"/>
    </row>
    <row r="89" spans="1:9" x14ac:dyDescent="0.2">
      <c r="A89" s="178"/>
      <c r="B89" s="178"/>
      <c r="C89" s="178"/>
      <c r="D89" s="178"/>
      <c r="E89" s="178"/>
      <c r="F89" s="178"/>
      <c r="G89" s="178"/>
      <c r="H89" s="178"/>
      <c r="I89" s="178"/>
    </row>
    <row r="90" spans="1:9" x14ac:dyDescent="0.2">
      <c r="A90" s="178"/>
      <c r="B90" s="178"/>
      <c r="C90" s="178"/>
      <c r="D90" s="178"/>
      <c r="E90" s="178"/>
      <c r="F90" s="178"/>
      <c r="G90" s="178"/>
      <c r="H90" s="178"/>
      <c r="I90" s="178"/>
    </row>
    <row r="91" spans="1:9" x14ac:dyDescent="0.2">
      <c r="A91" s="178"/>
      <c r="B91" s="178"/>
      <c r="C91" s="178"/>
      <c r="D91" s="178"/>
      <c r="E91" s="178"/>
      <c r="F91" s="178"/>
      <c r="G91" s="178"/>
      <c r="H91" s="178"/>
      <c r="I91" s="178"/>
    </row>
    <row r="92" spans="1:9" x14ac:dyDescent="0.2">
      <c r="A92" s="178"/>
      <c r="B92" s="178"/>
      <c r="C92" s="178"/>
      <c r="D92" s="178"/>
      <c r="E92" s="178"/>
      <c r="F92" s="178"/>
      <c r="G92" s="178"/>
      <c r="H92" s="178"/>
      <c r="I92" s="178"/>
    </row>
    <row r="93" spans="1:9" x14ac:dyDescent="0.2">
      <c r="A93" s="178"/>
      <c r="B93" s="178"/>
      <c r="C93" s="178"/>
      <c r="D93" s="178"/>
      <c r="E93" s="178"/>
      <c r="F93" s="178"/>
      <c r="G93" s="178"/>
      <c r="H93" s="178"/>
      <c r="I93" s="178"/>
    </row>
    <row r="94" spans="1:9" x14ac:dyDescent="0.2">
      <c r="A94" s="178"/>
      <c r="B94" s="178"/>
      <c r="C94" s="178"/>
      <c r="D94" s="178"/>
      <c r="E94" s="178"/>
      <c r="F94" s="178"/>
      <c r="G94" s="178"/>
      <c r="H94" s="178"/>
      <c r="I94" s="178"/>
    </row>
    <row r="95" spans="1:9" x14ac:dyDescent="0.2">
      <c r="A95" s="178"/>
      <c r="B95" s="178"/>
      <c r="C95" s="178"/>
      <c r="D95" s="178"/>
      <c r="E95" s="178"/>
      <c r="F95" s="178"/>
      <c r="G95" s="178"/>
      <c r="H95" s="178"/>
      <c r="I95" s="178"/>
    </row>
    <row r="96" spans="1:9" x14ac:dyDescent="0.2">
      <c r="A96" s="178"/>
      <c r="B96" s="178"/>
      <c r="C96" s="178"/>
      <c r="D96" s="178"/>
      <c r="E96" s="178"/>
      <c r="F96" s="178"/>
      <c r="G96" s="178"/>
      <c r="H96" s="178"/>
      <c r="I96" s="178"/>
    </row>
    <row r="97" spans="1:9" x14ac:dyDescent="0.2">
      <c r="A97" s="178"/>
      <c r="B97" s="178"/>
      <c r="C97" s="178"/>
      <c r="D97" s="178"/>
      <c r="E97" s="178"/>
      <c r="F97" s="178"/>
      <c r="G97" s="178"/>
      <c r="H97" s="178"/>
      <c r="I97" s="178"/>
    </row>
    <row r="98" spans="1:9" x14ac:dyDescent="0.2">
      <c r="A98" s="178"/>
      <c r="B98" s="178"/>
      <c r="C98" s="178"/>
      <c r="F98" s="178"/>
      <c r="G98" s="178"/>
      <c r="H98" s="178"/>
    </row>
  </sheetData>
  <mergeCells count="6">
    <mergeCell ref="A1:M1"/>
    <mergeCell ref="A23:H23"/>
    <mergeCell ref="A4:I4"/>
    <mergeCell ref="A12:I12"/>
    <mergeCell ref="A16:I16"/>
    <mergeCell ref="A20:I20"/>
  </mergeCells>
  <phoneticPr fontId="11"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60"/>
  </sheetPr>
  <dimension ref="A1:N59"/>
  <sheetViews>
    <sheetView topLeftCell="A7" workbookViewId="0">
      <selection activeCell="G13" sqref="G13"/>
    </sheetView>
  </sheetViews>
  <sheetFormatPr defaultRowHeight="12.75" x14ac:dyDescent="0.2"/>
  <cols>
    <col min="1" max="1" width="15.85546875" customWidth="1"/>
    <col min="2" max="2" width="19.42578125" customWidth="1"/>
    <col min="3" max="3" width="18" customWidth="1"/>
  </cols>
  <sheetData>
    <row r="1" spans="1:14" ht="15.75" x14ac:dyDescent="0.25">
      <c r="A1" s="177" t="s">
        <v>141</v>
      </c>
    </row>
    <row r="2" spans="1:14" x14ac:dyDescent="0.2">
      <c r="A2" s="178"/>
    </row>
    <row r="3" spans="1:14" ht="14.25" x14ac:dyDescent="0.2">
      <c r="A3" s="179" t="s">
        <v>142</v>
      </c>
    </row>
    <row r="4" spans="1:14" ht="14.25" x14ac:dyDescent="0.2">
      <c r="A4" s="180"/>
    </row>
    <row r="5" spans="1:14" ht="57.75" customHeight="1" x14ac:dyDescent="0.25">
      <c r="A5" s="510" t="s">
        <v>143</v>
      </c>
      <c r="B5" s="510"/>
      <c r="C5" s="510"/>
      <c r="D5" s="510"/>
      <c r="E5" s="510"/>
      <c r="F5" s="510"/>
      <c r="G5" s="510"/>
      <c r="H5" s="510"/>
    </row>
    <row r="6" spans="1:14" x14ac:dyDescent="0.2">
      <c r="A6" s="181"/>
    </row>
    <row r="7" spans="1:14" ht="44.25" customHeight="1" x14ac:dyDescent="0.25">
      <c r="A7" s="510" t="s">
        <v>144</v>
      </c>
      <c r="B7" s="510"/>
      <c r="C7" s="510"/>
      <c r="D7" s="510"/>
      <c r="E7" s="510"/>
      <c r="F7" s="510"/>
      <c r="G7" s="510"/>
      <c r="H7" s="510"/>
    </row>
    <row r="8" spans="1:14" ht="15.75" thickBot="1" x14ac:dyDescent="0.3">
      <c r="A8" s="182"/>
    </row>
    <row r="9" spans="1:14" ht="17.25" thickTop="1" thickBot="1" x14ac:dyDescent="0.3">
      <c r="A9" s="164"/>
      <c r="B9" s="183" t="s">
        <v>145</v>
      </c>
      <c r="C9" s="183" t="s">
        <v>146</v>
      </c>
      <c r="I9" s="246"/>
      <c r="K9" s="246"/>
    </row>
    <row r="10" spans="1:14" ht="17.25" thickTop="1" thickBot="1" x14ac:dyDescent="0.3">
      <c r="A10" s="167"/>
      <c r="B10" s="169"/>
      <c r="C10" s="169"/>
      <c r="E10" s="251"/>
      <c r="F10" s="252"/>
      <c r="G10" s="252"/>
      <c r="H10" s="252"/>
    </row>
    <row r="11" spans="1:14" ht="17.25" thickTop="1" thickBot="1" x14ac:dyDescent="0.3">
      <c r="A11" s="184" t="s">
        <v>147</v>
      </c>
      <c r="B11" s="185">
        <v>7.5</v>
      </c>
      <c r="C11" s="185">
        <v>7.5</v>
      </c>
      <c r="H11" s="248"/>
      <c r="K11" s="249"/>
      <c r="M11" s="249"/>
    </row>
    <row r="12" spans="1:14" ht="17.25" thickTop="1" thickBot="1" x14ac:dyDescent="0.3">
      <c r="A12" s="184" t="s">
        <v>148</v>
      </c>
      <c r="B12" s="186">
        <v>9.75</v>
      </c>
      <c r="C12" s="186">
        <v>9.75</v>
      </c>
      <c r="H12" s="248"/>
      <c r="L12" s="249"/>
      <c r="N12" s="249"/>
    </row>
    <row r="13" spans="1:14" ht="17.25" thickTop="1" thickBot="1" x14ac:dyDescent="0.3">
      <c r="A13" s="184" t="s">
        <v>149</v>
      </c>
      <c r="B13" s="186">
        <v>16.75</v>
      </c>
      <c r="C13" s="186">
        <v>19</v>
      </c>
      <c r="H13" s="248"/>
      <c r="L13" s="249"/>
      <c r="N13" s="248"/>
    </row>
    <row r="14" spans="1:14" ht="31.5" thickTop="1" thickBot="1" x14ac:dyDescent="0.3">
      <c r="A14" s="184" t="s">
        <v>150</v>
      </c>
      <c r="B14" s="187">
        <v>63.75</v>
      </c>
      <c r="C14" s="187">
        <v>75.5</v>
      </c>
      <c r="H14" s="248"/>
      <c r="I14" s="250"/>
      <c r="K14" s="248"/>
    </row>
    <row r="15" spans="1:14" ht="17.25" thickTop="1" thickBot="1" x14ac:dyDescent="0.3">
      <c r="A15" s="167"/>
      <c r="B15" s="169"/>
      <c r="C15" s="169"/>
      <c r="I15" s="248"/>
      <c r="L15" s="249"/>
      <c r="N15" s="249"/>
    </row>
    <row r="16" spans="1:14" ht="17.25" thickTop="1" thickBot="1" x14ac:dyDescent="0.25">
      <c r="A16" s="188" t="s">
        <v>151</v>
      </c>
      <c r="B16" s="189">
        <f>SUM(B10:B15)</f>
        <v>97.75</v>
      </c>
      <c r="C16" s="189">
        <f>SUM(C10:C15)</f>
        <v>111.75</v>
      </c>
      <c r="F16" s="247"/>
    </row>
    <row r="17" spans="1:8" ht="13.5" thickTop="1" x14ac:dyDescent="0.2"/>
    <row r="19" spans="1:8" ht="54.75" customHeight="1" x14ac:dyDescent="0.25">
      <c r="A19" s="510" t="s">
        <v>152</v>
      </c>
      <c r="B19" s="510"/>
      <c r="C19" s="510"/>
      <c r="D19" s="510"/>
      <c r="E19" s="510"/>
      <c r="F19" s="510"/>
      <c r="G19" s="510"/>
      <c r="H19" s="510"/>
    </row>
    <row r="20" spans="1:8" ht="15" x14ac:dyDescent="0.25">
      <c r="A20" s="190"/>
    </row>
    <row r="21" spans="1:8" ht="43.5" customHeight="1" x14ac:dyDescent="0.25">
      <c r="A21" s="510" t="s">
        <v>153</v>
      </c>
      <c r="B21" s="510"/>
      <c r="C21" s="510"/>
      <c r="D21" s="510"/>
      <c r="E21" s="510"/>
      <c r="F21" s="510"/>
      <c r="G21" s="510"/>
      <c r="H21" s="510"/>
    </row>
    <row r="22" spans="1:8" ht="15" x14ac:dyDescent="0.25">
      <c r="A22" s="190"/>
    </row>
    <row r="23" spans="1:8" ht="15" x14ac:dyDescent="0.25">
      <c r="A23" s="191" t="s">
        <v>154</v>
      </c>
      <c r="B23" s="190" t="s">
        <v>155</v>
      </c>
    </row>
    <row r="24" spans="1:8" ht="15" x14ac:dyDescent="0.25">
      <c r="A24" s="190" t="s">
        <v>156</v>
      </c>
    </row>
    <row r="25" spans="1:8" ht="15" x14ac:dyDescent="0.25">
      <c r="A25" s="190"/>
    </row>
    <row r="26" spans="1:8" ht="15" x14ac:dyDescent="0.25">
      <c r="A26" s="191" t="s">
        <v>157</v>
      </c>
      <c r="B26" s="190" t="s">
        <v>158</v>
      </c>
    </row>
    <row r="27" spans="1:8" ht="15" x14ac:dyDescent="0.25">
      <c r="B27" s="190" t="s">
        <v>159</v>
      </c>
    </row>
    <row r="28" spans="1:8" ht="15" x14ac:dyDescent="0.25">
      <c r="A28" s="190"/>
    </row>
    <row r="29" spans="1:8" ht="15" x14ac:dyDescent="0.25">
      <c r="A29" s="191" t="s">
        <v>160</v>
      </c>
      <c r="B29" s="190" t="s">
        <v>161</v>
      </c>
    </row>
    <row r="30" spans="1:8" ht="15" x14ac:dyDescent="0.25">
      <c r="B30" s="192" t="s">
        <v>162</v>
      </c>
    </row>
    <row r="31" spans="1:8" ht="15" x14ac:dyDescent="0.25">
      <c r="A31" s="193"/>
      <c r="B31" s="190" t="s">
        <v>163</v>
      </c>
    </row>
    <row r="32" spans="1:8" ht="15" x14ac:dyDescent="0.25">
      <c r="A32" s="190"/>
    </row>
    <row r="33" spans="1:8" ht="14.25" x14ac:dyDescent="0.2">
      <c r="A33" s="179" t="s">
        <v>164</v>
      </c>
    </row>
    <row r="34" spans="1:8" x14ac:dyDescent="0.2">
      <c r="A34" s="194"/>
    </row>
    <row r="35" spans="1:8" ht="48" customHeight="1" x14ac:dyDescent="0.25">
      <c r="A35" s="512" t="s">
        <v>165</v>
      </c>
      <c r="B35" s="512"/>
      <c r="C35" s="512"/>
      <c r="D35" s="512"/>
      <c r="E35" s="512"/>
      <c r="F35" s="512"/>
      <c r="G35" s="512"/>
      <c r="H35" s="512"/>
    </row>
    <row r="36" spans="1:8" ht="15" x14ac:dyDescent="0.25">
      <c r="A36" s="195" t="s">
        <v>139</v>
      </c>
      <c r="B36" s="190" t="s">
        <v>166</v>
      </c>
    </row>
    <row r="37" spans="1:8" ht="15" x14ac:dyDescent="0.25">
      <c r="A37" s="195"/>
      <c r="B37" s="190" t="s">
        <v>155</v>
      </c>
    </row>
    <row r="38" spans="1:8" ht="15" x14ac:dyDescent="0.25">
      <c r="A38" s="195"/>
      <c r="B38" s="192" t="s">
        <v>167</v>
      </c>
    </row>
    <row r="39" spans="1:8" x14ac:dyDescent="0.2">
      <c r="A39" s="195"/>
    </row>
    <row r="40" spans="1:8" ht="15" x14ac:dyDescent="0.25">
      <c r="A40" s="195" t="s">
        <v>139</v>
      </c>
      <c r="B40" s="190" t="s">
        <v>168</v>
      </c>
      <c r="C40" s="190" t="s">
        <v>169</v>
      </c>
    </row>
    <row r="41" spans="1:8" ht="15" x14ac:dyDescent="0.25">
      <c r="A41" s="195"/>
      <c r="B41" s="190" t="s">
        <v>170</v>
      </c>
    </row>
    <row r="42" spans="1:8" x14ac:dyDescent="0.2">
      <c r="A42" s="195"/>
    </row>
    <row r="43" spans="1:8" ht="40.5" customHeight="1" x14ac:dyDescent="0.25">
      <c r="A43" s="196" t="s">
        <v>139</v>
      </c>
      <c r="B43" s="510" t="s">
        <v>171</v>
      </c>
      <c r="C43" s="510"/>
      <c r="D43" s="510"/>
      <c r="E43" s="510"/>
      <c r="F43" s="510"/>
      <c r="G43" s="510"/>
      <c r="H43" s="510"/>
    </row>
    <row r="44" spans="1:8" ht="14.25" x14ac:dyDescent="0.2">
      <c r="A44" s="197"/>
    </row>
    <row r="45" spans="1:8" ht="14.25" x14ac:dyDescent="0.2">
      <c r="A45" s="198" t="s">
        <v>172</v>
      </c>
    </row>
    <row r="46" spans="1:8" ht="14.25" x14ac:dyDescent="0.2">
      <c r="A46" s="180"/>
    </row>
    <row r="47" spans="1:8" ht="15" x14ac:dyDescent="0.25">
      <c r="A47" s="510" t="s">
        <v>173</v>
      </c>
      <c r="B47" s="510"/>
      <c r="C47" s="510"/>
      <c r="D47" s="510"/>
      <c r="E47" s="510"/>
      <c r="F47" s="510"/>
      <c r="G47" s="510"/>
      <c r="H47" s="510"/>
    </row>
    <row r="48" spans="1:8" ht="15" x14ac:dyDescent="0.25">
      <c r="A48" s="199"/>
    </row>
    <row r="49" spans="1:8" ht="14.25" x14ac:dyDescent="0.2">
      <c r="A49" s="198" t="s">
        <v>174</v>
      </c>
    </row>
    <row r="50" spans="1:8" ht="14.25" x14ac:dyDescent="0.2">
      <c r="A50" s="180"/>
    </row>
    <row r="51" spans="1:8" ht="66" customHeight="1" x14ac:dyDescent="0.25">
      <c r="A51" s="511" t="s">
        <v>175</v>
      </c>
      <c r="B51" s="511"/>
      <c r="C51" s="511"/>
      <c r="D51" s="511"/>
      <c r="E51" s="511"/>
      <c r="F51" s="511"/>
      <c r="G51" s="511"/>
      <c r="H51" s="511"/>
    </row>
    <row r="53" spans="1:8" ht="15" x14ac:dyDescent="0.25">
      <c r="A53" s="199"/>
    </row>
    <row r="54" spans="1:8" ht="14.25" x14ac:dyDescent="0.2">
      <c r="A54" s="198" t="s">
        <v>176</v>
      </c>
    </row>
    <row r="55" spans="1:8" ht="44.25" customHeight="1" x14ac:dyDescent="0.25">
      <c r="A55" s="511" t="s">
        <v>177</v>
      </c>
      <c r="B55" s="511"/>
      <c r="C55" s="511"/>
      <c r="D55" s="511"/>
      <c r="E55" s="511"/>
      <c r="F55" s="511"/>
      <c r="G55" s="511"/>
      <c r="H55" s="511"/>
    </row>
    <row r="56" spans="1:8" ht="15" x14ac:dyDescent="0.25">
      <c r="A56" s="199"/>
    </row>
    <row r="57" spans="1:8" ht="14.25" x14ac:dyDescent="0.2">
      <c r="A57" s="198" t="s">
        <v>178</v>
      </c>
    </row>
    <row r="58" spans="1:8" ht="39" customHeight="1" x14ac:dyDescent="0.25">
      <c r="A58" s="511" t="s">
        <v>179</v>
      </c>
      <c r="B58" s="511"/>
      <c r="C58" s="511"/>
      <c r="D58" s="511"/>
      <c r="E58" s="511"/>
      <c r="F58" s="511"/>
      <c r="G58" s="511"/>
      <c r="H58" s="511"/>
    </row>
    <row r="59" spans="1:8" ht="15" x14ac:dyDescent="0.25">
      <c r="A59" s="199"/>
    </row>
  </sheetData>
  <mergeCells count="10">
    <mergeCell ref="A58:H58"/>
    <mergeCell ref="A35:H35"/>
    <mergeCell ref="B43:H43"/>
    <mergeCell ref="A47:H47"/>
    <mergeCell ref="A51:H51"/>
    <mergeCell ref="A5:H5"/>
    <mergeCell ref="A7:H7"/>
    <mergeCell ref="A19:H19"/>
    <mergeCell ref="A21:H21"/>
    <mergeCell ref="A55:H55"/>
  </mergeCells>
  <phoneticPr fontId="11"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0"/>
  </sheetPr>
  <dimension ref="A1:H20"/>
  <sheetViews>
    <sheetView workbookViewId="0">
      <selection activeCell="B9" sqref="B8:F9"/>
    </sheetView>
  </sheetViews>
  <sheetFormatPr defaultRowHeight="12.75" x14ac:dyDescent="0.2"/>
  <cols>
    <col min="1" max="6" width="13.42578125" customWidth="1"/>
  </cols>
  <sheetData>
    <row r="1" spans="1:8" ht="15.75" x14ac:dyDescent="0.25">
      <c r="A1" s="152" t="s">
        <v>120</v>
      </c>
      <c r="B1" s="152" t="s">
        <v>121</v>
      </c>
    </row>
    <row r="2" spans="1:8" ht="15.75" x14ac:dyDescent="0.25">
      <c r="A2" s="152"/>
    </row>
    <row r="3" spans="1:8" ht="57.75" customHeight="1" x14ac:dyDescent="0.2">
      <c r="A3" s="515" t="s">
        <v>122</v>
      </c>
      <c r="B3" s="515"/>
      <c r="C3" s="515"/>
      <c r="D3" s="515"/>
      <c r="E3" s="515"/>
      <c r="F3" s="515"/>
      <c r="G3" s="515"/>
      <c r="H3" s="515"/>
    </row>
    <row r="4" spans="1:8" ht="13.5" thickBot="1" x14ac:dyDescent="0.25">
      <c r="A4" s="153"/>
    </row>
    <row r="5" spans="1:8" ht="13.5" thickTop="1" x14ac:dyDescent="0.2">
      <c r="A5" s="516"/>
      <c r="B5" s="154"/>
      <c r="C5" s="155"/>
      <c r="D5" s="156"/>
      <c r="E5" s="156"/>
      <c r="F5" s="157"/>
    </row>
    <row r="6" spans="1:8" ht="51" x14ac:dyDescent="0.2">
      <c r="A6" s="517"/>
      <c r="B6" s="158"/>
      <c r="C6" s="159" t="s">
        <v>123</v>
      </c>
      <c r="D6" s="159" t="s">
        <v>124</v>
      </c>
      <c r="E6" s="159"/>
      <c r="F6" s="160"/>
    </row>
    <row r="7" spans="1:8" x14ac:dyDescent="0.2">
      <c r="A7" s="517"/>
      <c r="B7" s="158"/>
      <c r="C7" s="161"/>
      <c r="D7" s="161"/>
      <c r="E7" s="159" t="s">
        <v>125</v>
      </c>
      <c r="F7" s="162"/>
    </row>
    <row r="8" spans="1:8" ht="13.5" thickBot="1" x14ac:dyDescent="0.25">
      <c r="A8" s="518"/>
      <c r="B8" s="163" t="s">
        <v>126</v>
      </c>
      <c r="C8" s="161"/>
      <c r="D8" s="161"/>
      <c r="E8" s="159" t="s">
        <v>127</v>
      </c>
      <c r="F8" s="162" t="s">
        <v>127</v>
      </c>
    </row>
    <row r="9" spans="1:8" ht="27" thickTop="1" thickBot="1" x14ac:dyDescent="0.25">
      <c r="A9" s="164" t="s">
        <v>128</v>
      </c>
      <c r="B9" s="165" t="s">
        <v>129</v>
      </c>
      <c r="C9" s="165" t="s">
        <v>129</v>
      </c>
      <c r="D9" s="166"/>
      <c r="E9" s="166"/>
      <c r="F9" s="166"/>
    </row>
    <row r="10" spans="1:8" ht="27" thickTop="1" thickBot="1" x14ac:dyDescent="0.25">
      <c r="A10" s="167" t="s">
        <v>130</v>
      </c>
      <c r="B10" s="168" t="s">
        <v>129</v>
      </c>
      <c r="C10" s="168" t="s">
        <v>129</v>
      </c>
      <c r="D10" s="169"/>
      <c r="E10" s="169"/>
      <c r="F10" s="169"/>
    </row>
    <row r="11" spans="1:8" ht="32.25" thickTop="1" x14ac:dyDescent="0.2">
      <c r="A11" s="170" t="s">
        <v>131</v>
      </c>
      <c r="B11" s="171"/>
      <c r="C11" s="171"/>
      <c r="D11" s="171"/>
      <c r="E11" s="513"/>
      <c r="F11" s="513"/>
    </row>
    <row r="12" spans="1:8" ht="39.75" thickBot="1" x14ac:dyDescent="0.25">
      <c r="A12" s="172" t="s">
        <v>132</v>
      </c>
      <c r="B12" s="168" t="s">
        <v>129</v>
      </c>
      <c r="C12" s="168" t="s">
        <v>129</v>
      </c>
      <c r="D12" s="168" t="s">
        <v>129</v>
      </c>
      <c r="E12" s="514"/>
      <c r="F12" s="514"/>
    </row>
    <row r="13" spans="1:8" ht="26.25" thickTop="1" x14ac:dyDescent="0.2">
      <c r="A13" s="173" t="s">
        <v>133</v>
      </c>
      <c r="B13" s="171"/>
      <c r="C13" s="171"/>
      <c r="D13" s="171"/>
      <c r="E13" s="171"/>
      <c r="F13" s="513"/>
    </row>
    <row r="14" spans="1:8" ht="39" thickBot="1" x14ac:dyDescent="0.25">
      <c r="A14" s="167" t="s">
        <v>134</v>
      </c>
      <c r="B14" s="168" t="s">
        <v>129</v>
      </c>
      <c r="C14" s="168" t="s">
        <v>129</v>
      </c>
      <c r="D14" s="168" t="s">
        <v>129</v>
      </c>
      <c r="E14" s="168" t="s">
        <v>129</v>
      </c>
      <c r="F14" s="514"/>
    </row>
    <row r="15" spans="1:8" ht="52.5" thickTop="1" thickBot="1" x14ac:dyDescent="0.25">
      <c r="A15" s="167" t="s">
        <v>135</v>
      </c>
      <c r="B15" s="174" t="s">
        <v>129</v>
      </c>
      <c r="C15" s="174" t="s">
        <v>129</v>
      </c>
      <c r="D15" s="174" t="s">
        <v>129</v>
      </c>
      <c r="E15" s="174" t="s">
        <v>129</v>
      </c>
      <c r="F15" s="174" t="s">
        <v>1</v>
      </c>
    </row>
    <row r="16" spans="1:8" ht="27" thickTop="1" thickBot="1" x14ac:dyDescent="0.25">
      <c r="A16" s="167" t="s">
        <v>136</v>
      </c>
      <c r="B16" s="174" t="s">
        <v>129</v>
      </c>
      <c r="C16" s="174" t="s">
        <v>129</v>
      </c>
      <c r="D16" s="174" t="s">
        <v>129</v>
      </c>
      <c r="E16" s="174" t="s">
        <v>129</v>
      </c>
      <c r="F16" s="175"/>
    </row>
    <row r="17" spans="1:8" ht="52.5" thickTop="1" thickBot="1" x14ac:dyDescent="0.25">
      <c r="A17" s="167" t="s">
        <v>137</v>
      </c>
      <c r="B17" s="174" t="s">
        <v>129</v>
      </c>
      <c r="C17" s="174" t="s">
        <v>129</v>
      </c>
      <c r="D17" s="174" t="s">
        <v>129</v>
      </c>
      <c r="E17" s="174" t="s">
        <v>129</v>
      </c>
      <c r="F17" s="174" t="s">
        <v>129</v>
      </c>
    </row>
    <row r="18" spans="1:8" ht="14.25" thickTop="1" thickBot="1" x14ac:dyDescent="0.25">
      <c r="A18" s="167" t="s">
        <v>138</v>
      </c>
      <c r="B18" s="168" t="s">
        <v>129</v>
      </c>
      <c r="C18" s="168" t="s">
        <v>129</v>
      </c>
      <c r="D18" s="168" t="s">
        <v>129</v>
      </c>
      <c r="E18" s="168" t="s">
        <v>129</v>
      </c>
      <c r="F18" s="168" t="s">
        <v>129</v>
      </c>
    </row>
    <row r="19" spans="1:8" ht="13.5" thickTop="1" x14ac:dyDescent="0.2">
      <c r="A19" s="153"/>
    </row>
    <row r="20" spans="1:8" ht="35.25" customHeight="1" x14ac:dyDescent="0.25">
      <c r="A20" s="176" t="s">
        <v>139</v>
      </c>
      <c r="B20" s="510" t="s">
        <v>140</v>
      </c>
      <c r="C20" s="510"/>
      <c r="D20" s="510"/>
      <c r="E20" s="510"/>
      <c r="F20" s="510"/>
      <c r="G20" s="510"/>
      <c r="H20" s="510"/>
    </row>
  </sheetData>
  <mergeCells count="6">
    <mergeCell ref="F13:F14"/>
    <mergeCell ref="B20:H20"/>
    <mergeCell ref="A3:H3"/>
    <mergeCell ref="A5:A8"/>
    <mergeCell ref="E11:E12"/>
    <mergeCell ref="F11:F12"/>
  </mergeCells>
  <phoneticPr fontId="11"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0"/>
  </sheetPr>
  <dimension ref="A2:E100"/>
  <sheetViews>
    <sheetView topLeftCell="A7" workbookViewId="0">
      <selection activeCell="C14" sqref="C14"/>
    </sheetView>
  </sheetViews>
  <sheetFormatPr defaultRowHeight="12.75" x14ac:dyDescent="0.2"/>
  <cols>
    <col min="1" max="1" width="22.7109375" customWidth="1"/>
    <col min="2" max="2" width="24.42578125" customWidth="1"/>
    <col min="3" max="3" width="18.28515625" customWidth="1"/>
    <col min="4" max="4" width="21.28515625" customWidth="1"/>
  </cols>
  <sheetData>
    <row r="2" spans="1:4" x14ac:dyDescent="0.2">
      <c r="A2" t="s">
        <v>381</v>
      </c>
    </row>
    <row r="3" spans="1:4" x14ac:dyDescent="0.2">
      <c r="A3" s="253" t="s">
        <v>382</v>
      </c>
      <c r="B3" s="254">
        <v>0.48</v>
      </c>
    </row>
    <row r="4" spans="1:4" x14ac:dyDescent="0.2">
      <c r="A4" s="253" t="s">
        <v>383</v>
      </c>
      <c r="B4" s="254">
        <v>0.48</v>
      </c>
    </row>
    <row r="5" spans="1:4" x14ac:dyDescent="0.2">
      <c r="A5" s="253" t="s">
        <v>384</v>
      </c>
      <c r="B5" s="254">
        <v>0.66</v>
      </c>
    </row>
    <row r="6" spans="1:4" x14ac:dyDescent="0.2">
      <c r="A6" s="253" t="s">
        <v>385</v>
      </c>
      <c r="B6" s="254">
        <v>0.51</v>
      </c>
    </row>
    <row r="7" spans="1:4" x14ac:dyDescent="0.2">
      <c r="A7" s="253" t="s">
        <v>386</v>
      </c>
      <c r="B7" s="254">
        <v>0.77</v>
      </c>
    </row>
    <row r="8" spans="1:4" ht="13.5" thickBot="1" x14ac:dyDescent="0.25"/>
    <row r="9" spans="1:4" ht="21.75" thickTop="1" thickBot="1" x14ac:dyDescent="0.25">
      <c r="A9" s="217"/>
      <c r="B9" s="218"/>
      <c r="C9" s="218"/>
      <c r="D9" s="218"/>
    </row>
    <row r="10" spans="1:4" ht="30.75" customHeight="1" thickTop="1" x14ac:dyDescent="0.2">
      <c r="A10" s="219" t="s">
        <v>297</v>
      </c>
      <c r="B10" s="219" t="s">
        <v>298</v>
      </c>
      <c r="C10" s="219" t="s">
        <v>299</v>
      </c>
      <c r="D10" s="220" t="s">
        <v>300</v>
      </c>
    </row>
    <row r="11" spans="1:4" ht="21" thickBot="1" x14ac:dyDescent="0.25">
      <c r="A11" s="221" t="s">
        <v>301</v>
      </c>
      <c r="B11" s="222"/>
      <c r="C11" s="223"/>
      <c r="D11" s="223"/>
    </row>
    <row r="12" spans="1:4" ht="11.25" customHeight="1" thickTop="1" thickBot="1" x14ac:dyDescent="0.25">
      <c r="A12" s="224"/>
      <c r="B12" s="225"/>
      <c r="C12" s="225"/>
      <c r="D12" s="225"/>
    </row>
    <row r="13" spans="1:4" ht="30" thickTop="1" thickBot="1" x14ac:dyDescent="0.25">
      <c r="A13" s="226" t="s">
        <v>302</v>
      </c>
      <c r="B13" s="227" t="s">
        <v>303</v>
      </c>
      <c r="C13" s="227" t="s">
        <v>304</v>
      </c>
      <c r="D13" s="227" t="s">
        <v>305</v>
      </c>
    </row>
    <row r="14" spans="1:4" ht="16.5" thickTop="1" thickBot="1" x14ac:dyDescent="0.25">
      <c r="A14" s="226" t="s">
        <v>306</v>
      </c>
      <c r="B14" s="227" t="s">
        <v>307</v>
      </c>
      <c r="C14" s="227" t="s">
        <v>304</v>
      </c>
      <c r="D14" s="227" t="s">
        <v>308</v>
      </c>
    </row>
    <row r="15" spans="1:4" ht="31.5" thickTop="1" thickBot="1" x14ac:dyDescent="0.25">
      <c r="A15" s="226" t="s">
        <v>309</v>
      </c>
      <c r="B15" s="227" t="s">
        <v>310</v>
      </c>
      <c r="C15" s="227" t="s">
        <v>311</v>
      </c>
      <c r="D15" s="227" t="s">
        <v>312</v>
      </c>
    </row>
    <row r="16" spans="1:4" ht="11.25" customHeight="1" thickTop="1" thickBot="1" x14ac:dyDescent="0.25">
      <c r="A16" s="228"/>
      <c r="B16" s="225"/>
      <c r="C16" s="225"/>
      <c r="D16" s="225"/>
    </row>
    <row r="17" spans="1:4" ht="16.5" thickTop="1" thickBot="1" x14ac:dyDescent="0.25">
      <c r="A17" s="221" t="s">
        <v>313</v>
      </c>
      <c r="B17" s="229" t="s">
        <v>303</v>
      </c>
      <c r="C17" s="229" t="s">
        <v>304</v>
      </c>
      <c r="D17" s="229" t="s">
        <v>314</v>
      </c>
    </row>
    <row r="18" spans="1:4" ht="11.25" customHeight="1" thickTop="1" thickBot="1" x14ac:dyDescent="0.25">
      <c r="A18" s="228"/>
      <c r="B18" s="225"/>
      <c r="C18" s="225"/>
      <c r="D18" s="225"/>
    </row>
    <row r="19" spans="1:4" ht="30" thickTop="1" thickBot="1" x14ac:dyDescent="0.25">
      <c r="A19" s="221" t="s">
        <v>315</v>
      </c>
      <c r="B19" s="229" t="s">
        <v>307</v>
      </c>
      <c r="C19" s="229" t="s">
        <v>304</v>
      </c>
      <c r="D19" s="229" t="s">
        <v>316</v>
      </c>
    </row>
    <row r="20" spans="1:4" ht="11.25" customHeight="1" thickTop="1" thickBot="1" x14ac:dyDescent="0.25">
      <c r="A20" s="228"/>
      <c r="B20" s="225"/>
      <c r="C20" s="225"/>
      <c r="D20" s="225"/>
    </row>
    <row r="21" spans="1:4" ht="21.75" thickTop="1" thickBot="1" x14ac:dyDescent="0.25">
      <c r="A21" s="221" t="s">
        <v>317</v>
      </c>
      <c r="B21" s="223"/>
      <c r="C21" s="223"/>
      <c r="D21" s="223"/>
    </row>
    <row r="22" spans="1:4" ht="11.25" customHeight="1" thickTop="1" thickBot="1" x14ac:dyDescent="0.25">
      <c r="A22" s="224"/>
      <c r="B22" s="225"/>
      <c r="C22" s="225"/>
      <c r="D22" s="225"/>
    </row>
    <row r="23" spans="1:4" ht="44.25" thickTop="1" thickBot="1" x14ac:dyDescent="0.25">
      <c r="A23" s="226" t="s">
        <v>318</v>
      </c>
      <c r="B23" s="227" t="s">
        <v>319</v>
      </c>
      <c r="C23" s="227" t="s">
        <v>311</v>
      </c>
      <c r="D23" s="227" t="s">
        <v>320</v>
      </c>
    </row>
    <row r="24" spans="1:4" ht="44.25" thickTop="1" thickBot="1" x14ac:dyDescent="0.25">
      <c r="A24" s="226" t="s">
        <v>321</v>
      </c>
      <c r="B24" s="227" t="s">
        <v>322</v>
      </c>
      <c r="C24" s="227" t="s">
        <v>311</v>
      </c>
      <c r="D24" s="227" t="s">
        <v>323</v>
      </c>
    </row>
    <row r="25" spans="1:4" ht="11.25" customHeight="1" thickTop="1" thickBot="1" x14ac:dyDescent="0.25">
      <c r="A25" s="228"/>
      <c r="B25" s="225"/>
      <c r="C25" s="225"/>
      <c r="D25" s="225"/>
    </row>
    <row r="26" spans="1:4" ht="30" thickTop="1" thickBot="1" x14ac:dyDescent="0.25">
      <c r="A26" s="221" t="s">
        <v>324</v>
      </c>
      <c r="B26" s="229" t="s">
        <v>325</v>
      </c>
      <c r="C26" s="229" t="s">
        <v>311</v>
      </c>
      <c r="D26" s="229" t="s">
        <v>326</v>
      </c>
    </row>
    <row r="27" spans="1:4" ht="11.25" customHeight="1" thickTop="1" thickBot="1" x14ac:dyDescent="0.25">
      <c r="A27" s="228"/>
      <c r="B27" s="225"/>
      <c r="C27" s="225"/>
      <c r="D27" s="225"/>
    </row>
    <row r="28" spans="1:4" ht="16.5" thickTop="1" thickBot="1" x14ac:dyDescent="0.25">
      <c r="A28" s="221" t="s">
        <v>327</v>
      </c>
      <c r="B28" s="229" t="s">
        <v>307</v>
      </c>
      <c r="C28" s="229" t="s">
        <v>304</v>
      </c>
      <c r="D28" s="229" t="s">
        <v>328</v>
      </c>
    </row>
    <row r="29" spans="1:4" ht="11.25" customHeight="1" thickTop="1" thickBot="1" x14ac:dyDescent="0.25">
      <c r="A29" s="228"/>
      <c r="B29" s="225"/>
      <c r="C29" s="225"/>
      <c r="D29" s="225"/>
    </row>
    <row r="30" spans="1:4" ht="30" thickTop="1" thickBot="1" x14ac:dyDescent="0.25">
      <c r="A30" s="221" t="s">
        <v>329</v>
      </c>
      <c r="B30" s="229" t="s">
        <v>307</v>
      </c>
      <c r="C30" s="229" t="s">
        <v>304</v>
      </c>
      <c r="D30" s="229" t="s">
        <v>326</v>
      </c>
    </row>
    <row r="31" spans="1:4" ht="11.25" customHeight="1" thickTop="1" thickBot="1" x14ac:dyDescent="0.25">
      <c r="A31" s="224"/>
      <c r="B31" s="225"/>
      <c r="C31" s="225"/>
      <c r="D31" s="225"/>
    </row>
    <row r="32" spans="1:4" ht="16.5" thickTop="1" thickBot="1" x14ac:dyDescent="0.25">
      <c r="A32" s="221" t="s">
        <v>330</v>
      </c>
      <c r="B32" s="229" t="s">
        <v>307</v>
      </c>
      <c r="C32" s="229" t="s">
        <v>304</v>
      </c>
      <c r="D32" s="229" t="s">
        <v>331</v>
      </c>
    </row>
    <row r="33" spans="1:4" ht="11.25" customHeight="1" thickTop="1" thickBot="1" x14ac:dyDescent="0.25">
      <c r="A33" s="228"/>
      <c r="B33" s="225"/>
      <c r="C33" s="225"/>
      <c r="D33" s="225"/>
    </row>
    <row r="34" spans="1:4" ht="16.5" thickTop="1" thickBot="1" x14ac:dyDescent="0.25">
      <c r="A34" s="221" t="s">
        <v>332</v>
      </c>
      <c r="B34" s="229" t="s">
        <v>303</v>
      </c>
      <c r="C34" s="229" t="s">
        <v>304</v>
      </c>
      <c r="D34" s="229" t="s">
        <v>314</v>
      </c>
    </row>
    <row r="35" spans="1:4" ht="11.25" customHeight="1" thickTop="1" thickBot="1" x14ac:dyDescent="0.25">
      <c r="A35" s="228"/>
      <c r="B35" s="225"/>
      <c r="C35" s="225"/>
      <c r="D35" s="225"/>
    </row>
    <row r="36" spans="1:4" ht="15.75" thickTop="1" x14ac:dyDescent="0.25">
      <c r="A36" s="180" t="s">
        <v>333</v>
      </c>
    </row>
    <row r="37" spans="1:4" ht="15" x14ac:dyDescent="0.25">
      <c r="A37" s="180" t="s">
        <v>334</v>
      </c>
    </row>
    <row r="38" spans="1:4" ht="15" x14ac:dyDescent="0.25">
      <c r="A38" s="180" t="s">
        <v>335</v>
      </c>
    </row>
    <row r="50" spans="1:4" ht="18.75" x14ac:dyDescent="0.3">
      <c r="A50" s="230" t="s">
        <v>336</v>
      </c>
    </row>
    <row r="51" spans="1:4" ht="13.5" thickBot="1" x14ac:dyDescent="0.25"/>
    <row r="52" spans="1:4" ht="21.75" thickTop="1" thickBot="1" x14ac:dyDescent="0.25">
      <c r="A52" s="231"/>
      <c r="B52" s="232"/>
      <c r="C52" s="232"/>
      <c r="D52" s="232"/>
    </row>
    <row r="53" spans="1:4" ht="21.75" thickTop="1" thickBot="1" x14ac:dyDescent="0.25">
      <c r="A53" s="224"/>
      <c r="B53" s="233" t="s">
        <v>118</v>
      </c>
      <c r="C53" s="234" t="s">
        <v>146</v>
      </c>
      <c r="D53" s="234" t="s">
        <v>299</v>
      </c>
    </row>
    <row r="54" spans="1:4" ht="21.75" thickTop="1" thickBot="1" x14ac:dyDescent="0.25">
      <c r="A54" s="224"/>
      <c r="B54" s="235"/>
      <c r="C54" s="235"/>
      <c r="D54" s="235"/>
    </row>
    <row r="55" spans="1:4" ht="16.5" thickTop="1" thickBot="1" x14ac:dyDescent="0.25">
      <c r="A55" s="236" t="s">
        <v>337</v>
      </c>
      <c r="B55" s="185">
        <v>6.5</v>
      </c>
      <c r="C55" s="185">
        <v>6.5</v>
      </c>
      <c r="D55" s="227" t="s">
        <v>311</v>
      </c>
    </row>
    <row r="56" spans="1:4" ht="16.5" thickTop="1" thickBot="1" x14ac:dyDescent="0.25">
      <c r="A56" s="236" t="s">
        <v>338</v>
      </c>
      <c r="B56" s="227">
        <v>8.5</v>
      </c>
      <c r="C56" s="227">
        <v>8.5</v>
      </c>
      <c r="D56" s="227" t="s">
        <v>311</v>
      </c>
    </row>
    <row r="57" spans="1:4" ht="16.5" thickTop="1" thickBot="1" x14ac:dyDescent="0.25">
      <c r="A57" s="236" t="s">
        <v>339</v>
      </c>
      <c r="B57" s="227">
        <v>14.5</v>
      </c>
      <c r="C57" s="227">
        <v>16.5</v>
      </c>
      <c r="D57" s="227" t="s">
        <v>311</v>
      </c>
    </row>
    <row r="58" spans="1:4" ht="21.75" thickTop="1" thickBot="1" x14ac:dyDescent="0.25">
      <c r="A58" s="224"/>
      <c r="B58" s="225"/>
      <c r="C58" s="225"/>
      <c r="D58" s="225"/>
    </row>
    <row r="59" spans="1:4" ht="27" thickTop="1" thickBot="1" x14ac:dyDescent="0.25">
      <c r="A59" s="236" t="s">
        <v>340</v>
      </c>
      <c r="B59" s="189">
        <v>29.5</v>
      </c>
      <c r="C59" s="189">
        <v>31.5</v>
      </c>
      <c r="D59" s="225"/>
    </row>
    <row r="60" spans="1:4" ht="21.75" thickTop="1" thickBot="1" x14ac:dyDescent="0.25">
      <c r="A60" s="224"/>
      <c r="B60" s="225"/>
      <c r="C60" s="225"/>
      <c r="D60" s="225"/>
    </row>
    <row r="61" spans="1:4" ht="27" thickTop="1" thickBot="1" x14ac:dyDescent="0.25">
      <c r="A61" s="236" t="s">
        <v>341</v>
      </c>
      <c r="B61" s="227">
        <v>55.5</v>
      </c>
      <c r="C61" s="227">
        <v>66</v>
      </c>
      <c r="D61" s="227" t="s">
        <v>304</v>
      </c>
    </row>
    <row r="62" spans="1:4" ht="21.75" thickTop="1" thickBot="1" x14ac:dyDescent="0.25">
      <c r="A62" s="224"/>
      <c r="B62" s="225"/>
      <c r="C62" s="225"/>
      <c r="D62" s="225"/>
    </row>
    <row r="63" spans="1:4" ht="21.75" thickTop="1" thickBot="1" x14ac:dyDescent="0.25">
      <c r="A63" s="226" t="s">
        <v>342</v>
      </c>
      <c r="B63" s="237">
        <v>85</v>
      </c>
      <c r="C63" s="237">
        <v>97.5</v>
      </c>
      <c r="D63" s="225"/>
    </row>
    <row r="64" spans="1:4" ht="13.5" thickTop="1" x14ac:dyDescent="0.2"/>
    <row r="65" spans="1:4" ht="69" customHeight="1" x14ac:dyDescent="0.25">
      <c r="A65" s="520" t="s">
        <v>343</v>
      </c>
      <c r="B65" s="520"/>
      <c r="C65" s="520"/>
      <c r="D65" s="520"/>
    </row>
    <row r="66" spans="1:4" ht="15" x14ac:dyDescent="0.25">
      <c r="A66" s="180" t="s">
        <v>344</v>
      </c>
    </row>
    <row r="67" spans="1:4" ht="15" x14ac:dyDescent="0.25">
      <c r="A67" s="180" t="s">
        <v>345</v>
      </c>
    </row>
    <row r="69" spans="1:4" ht="19.5" x14ac:dyDescent="0.35">
      <c r="A69" s="521" t="s">
        <v>346</v>
      </c>
      <c r="B69" s="521"/>
      <c r="C69" s="521"/>
      <c r="D69" s="521"/>
    </row>
    <row r="71" spans="1:4" ht="13.5" thickBot="1" x14ac:dyDescent="0.25"/>
    <row r="72" spans="1:4" ht="21.75" thickTop="1" thickBot="1" x14ac:dyDescent="0.25">
      <c r="A72" s="217"/>
      <c r="B72" s="218"/>
      <c r="C72" s="218"/>
      <c r="D72" s="218"/>
    </row>
    <row r="73" spans="1:4" ht="15.75" thickTop="1" x14ac:dyDescent="0.2">
      <c r="A73" s="522"/>
      <c r="B73" s="524" t="s">
        <v>347</v>
      </c>
      <c r="C73" s="526" t="s">
        <v>299</v>
      </c>
      <c r="D73" s="238" t="s">
        <v>348</v>
      </c>
    </row>
    <row r="74" spans="1:4" ht="15.75" thickBot="1" x14ac:dyDescent="0.25">
      <c r="A74" s="523"/>
      <c r="B74" s="525"/>
      <c r="C74" s="527"/>
      <c r="D74" s="234" t="s">
        <v>349</v>
      </c>
    </row>
    <row r="75" spans="1:4" ht="21.75" thickTop="1" thickBot="1" x14ac:dyDescent="0.25">
      <c r="A75" s="224"/>
      <c r="B75" s="235"/>
      <c r="C75" s="225"/>
      <c r="D75" s="225"/>
    </row>
    <row r="76" spans="1:4" ht="16.5" thickTop="1" thickBot="1" x14ac:dyDescent="0.25">
      <c r="A76" s="236" t="s">
        <v>350</v>
      </c>
      <c r="B76" s="227" t="s">
        <v>307</v>
      </c>
      <c r="C76" s="227" t="s">
        <v>304</v>
      </c>
      <c r="D76" s="227" t="s">
        <v>351</v>
      </c>
    </row>
    <row r="77" spans="1:4" ht="21.75" thickTop="1" thickBot="1" x14ac:dyDescent="0.25">
      <c r="A77" s="224"/>
      <c r="B77" s="235"/>
      <c r="C77" s="225"/>
      <c r="D77" s="225"/>
    </row>
    <row r="78" spans="1:4" ht="16.5" thickTop="1" thickBot="1" x14ac:dyDescent="0.25">
      <c r="A78" s="236" t="s">
        <v>352</v>
      </c>
      <c r="B78" s="227" t="s">
        <v>307</v>
      </c>
      <c r="C78" s="227" t="s">
        <v>304</v>
      </c>
      <c r="D78" s="227" t="s">
        <v>353</v>
      </c>
    </row>
    <row r="79" spans="1:4" ht="21.75" thickTop="1" thickBot="1" x14ac:dyDescent="0.25">
      <c r="A79" s="224"/>
      <c r="B79" s="235"/>
      <c r="C79" s="225"/>
      <c r="D79" s="225"/>
    </row>
    <row r="80" spans="1:4" ht="37.5" thickTop="1" thickBot="1" x14ac:dyDescent="0.25">
      <c r="A80" s="239" t="s">
        <v>354</v>
      </c>
      <c r="B80" s="235"/>
      <c r="C80" s="225"/>
      <c r="D80" s="225"/>
    </row>
    <row r="81" spans="1:4" ht="21.75" thickTop="1" thickBot="1" x14ac:dyDescent="0.25">
      <c r="A81" s="224"/>
      <c r="B81" s="235"/>
      <c r="C81" s="225"/>
      <c r="D81" s="225"/>
    </row>
    <row r="82" spans="1:4" ht="27" thickTop="1" thickBot="1" x14ac:dyDescent="0.25">
      <c r="A82" s="236" t="s">
        <v>355</v>
      </c>
      <c r="B82" s="227" t="s">
        <v>307</v>
      </c>
      <c r="C82" s="227" t="s">
        <v>311</v>
      </c>
      <c r="D82" s="227" t="s">
        <v>356</v>
      </c>
    </row>
    <row r="83" spans="1:4" ht="27" thickTop="1" thickBot="1" x14ac:dyDescent="0.25">
      <c r="A83" s="236" t="s">
        <v>357</v>
      </c>
      <c r="B83" s="227" t="s">
        <v>307</v>
      </c>
      <c r="C83" s="227" t="s">
        <v>304</v>
      </c>
      <c r="D83" s="227" t="s">
        <v>356</v>
      </c>
    </row>
    <row r="84" spans="1:4" ht="27" thickTop="1" thickBot="1" x14ac:dyDescent="0.25">
      <c r="A84" s="236" t="s">
        <v>358</v>
      </c>
      <c r="B84" s="227" t="s">
        <v>359</v>
      </c>
      <c r="C84" s="227" t="s">
        <v>311</v>
      </c>
      <c r="D84" s="227" t="s">
        <v>356</v>
      </c>
    </row>
    <row r="85" spans="1:4" ht="27" thickTop="1" thickBot="1" x14ac:dyDescent="0.25">
      <c r="A85" s="236" t="s">
        <v>360</v>
      </c>
      <c r="B85" s="227" t="s">
        <v>361</v>
      </c>
      <c r="C85" s="227" t="s">
        <v>311</v>
      </c>
      <c r="D85" s="227" t="s">
        <v>356</v>
      </c>
    </row>
    <row r="86" spans="1:4" ht="27" thickTop="1" thickBot="1" x14ac:dyDescent="0.25">
      <c r="A86" s="236" t="s">
        <v>362</v>
      </c>
      <c r="B86" s="227" t="s">
        <v>307</v>
      </c>
      <c r="C86" s="227" t="s">
        <v>311</v>
      </c>
      <c r="D86" s="227" t="s">
        <v>356</v>
      </c>
    </row>
    <row r="87" spans="1:4" ht="27" thickTop="1" thickBot="1" x14ac:dyDescent="0.25">
      <c r="A87" s="236" t="s">
        <v>363</v>
      </c>
      <c r="B87" s="227" t="s">
        <v>307</v>
      </c>
      <c r="C87" s="227" t="s">
        <v>304</v>
      </c>
      <c r="D87" s="227" t="s">
        <v>356</v>
      </c>
    </row>
    <row r="88" spans="1:4" ht="21.75" thickTop="1" thickBot="1" x14ac:dyDescent="0.25">
      <c r="A88" s="224"/>
      <c r="B88" s="225"/>
      <c r="C88" s="225"/>
      <c r="D88" s="225"/>
    </row>
    <row r="89" spans="1:4" ht="21.75" thickTop="1" thickBot="1" x14ac:dyDescent="0.25">
      <c r="A89" s="236" t="s">
        <v>364</v>
      </c>
      <c r="B89" s="225"/>
      <c r="C89" s="225"/>
      <c r="D89" s="225"/>
    </row>
    <row r="90" spans="1:4" ht="27" thickTop="1" thickBot="1" x14ac:dyDescent="0.25">
      <c r="A90" s="236" t="s">
        <v>365</v>
      </c>
      <c r="B90" s="169" t="s">
        <v>366</v>
      </c>
      <c r="C90" s="227" t="s">
        <v>311</v>
      </c>
      <c r="D90" s="227" t="s">
        <v>367</v>
      </c>
    </row>
    <row r="91" spans="1:4" ht="27" thickTop="1" thickBot="1" x14ac:dyDescent="0.25">
      <c r="A91" s="236" t="s">
        <v>368</v>
      </c>
      <c r="B91" s="227" t="s">
        <v>307</v>
      </c>
      <c r="C91" s="227" t="s">
        <v>311</v>
      </c>
      <c r="D91" s="227" t="s">
        <v>367</v>
      </c>
    </row>
    <row r="92" spans="1:4" ht="21.75" thickTop="1" thickBot="1" x14ac:dyDescent="0.25">
      <c r="A92" s="224"/>
      <c r="B92" s="225"/>
      <c r="C92" s="225"/>
      <c r="D92" s="225"/>
    </row>
    <row r="93" spans="1:4" ht="24" thickTop="1" thickBot="1" x14ac:dyDescent="0.25">
      <c r="A93" s="239" t="s">
        <v>369</v>
      </c>
      <c r="B93" s="227" t="s">
        <v>307</v>
      </c>
      <c r="C93" s="227" t="s">
        <v>304</v>
      </c>
      <c r="D93" s="227" t="s">
        <v>370</v>
      </c>
    </row>
    <row r="94" spans="1:4" ht="21.75" thickTop="1" thickBot="1" x14ac:dyDescent="0.25">
      <c r="A94" s="224"/>
      <c r="B94" s="225"/>
      <c r="C94" s="225"/>
      <c r="D94" s="225"/>
    </row>
    <row r="95" spans="1:4" ht="13.5" thickTop="1" x14ac:dyDescent="0.2"/>
    <row r="96" spans="1:4" ht="15" x14ac:dyDescent="0.25">
      <c r="A96" s="240">
        <v>1</v>
      </c>
      <c r="B96" s="241" t="s">
        <v>371</v>
      </c>
    </row>
    <row r="97" spans="1:5" ht="28.5" customHeight="1" x14ac:dyDescent="0.25">
      <c r="A97" s="240">
        <v>2</v>
      </c>
      <c r="B97" s="519" t="s">
        <v>372</v>
      </c>
      <c r="C97" s="519"/>
      <c r="D97" s="519"/>
      <c r="E97" s="519"/>
    </row>
    <row r="98" spans="1:5" ht="29.25" customHeight="1" x14ac:dyDescent="0.25">
      <c r="A98" s="240">
        <v>3</v>
      </c>
      <c r="B98" s="519" t="s">
        <v>373</v>
      </c>
      <c r="C98" s="519"/>
      <c r="D98" s="519"/>
      <c r="E98" s="519"/>
    </row>
    <row r="99" spans="1:5" ht="15" x14ac:dyDescent="0.25">
      <c r="A99" s="242">
        <v>4</v>
      </c>
      <c r="B99" s="243" t="s">
        <v>374</v>
      </c>
    </row>
    <row r="100" spans="1:5" ht="27" customHeight="1" x14ac:dyDescent="0.25">
      <c r="A100" s="240">
        <v>5</v>
      </c>
      <c r="B100" s="519" t="s">
        <v>375</v>
      </c>
      <c r="C100" s="519"/>
      <c r="D100" s="519"/>
      <c r="E100" s="519"/>
    </row>
  </sheetData>
  <mergeCells count="8">
    <mergeCell ref="B97:E97"/>
    <mergeCell ref="B98:E98"/>
    <mergeCell ref="B100:E100"/>
    <mergeCell ref="A65:D65"/>
    <mergeCell ref="A69:D69"/>
    <mergeCell ref="A73:A74"/>
    <mergeCell ref="B73:B74"/>
    <mergeCell ref="C73:C74"/>
  </mergeCells>
  <phoneticPr fontId="11" type="noConversion"/>
  <pageMargins left="0.75" right="0.75" top="1" bottom="1" header="0.5" footer="0.5"/>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34"/>
  </sheetPr>
  <dimension ref="A1:I21"/>
  <sheetViews>
    <sheetView workbookViewId="0">
      <selection activeCell="M8" sqref="M8"/>
    </sheetView>
  </sheetViews>
  <sheetFormatPr defaultRowHeight="12.75" x14ac:dyDescent="0.2"/>
  <cols>
    <col min="1" max="1" width="24" customWidth="1"/>
    <col min="2" max="2" width="3.140625" customWidth="1"/>
    <col min="3" max="3" width="15.42578125" customWidth="1"/>
    <col min="9" max="9" width="3.5703125" customWidth="1"/>
  </cols>
  <sheetData>
    <row r="1" spans="1:9" ht="28.5" customHeight="1" x14ac:dyDescent="0.25">
      <c r="A1" s="117" t="s">
        <v>86</v>
      </c>
      <c r="B1" s="117"/>
      <c r="C1" s="118">
        <f>'Travel Reimbursement '!$O$1</f>
        <v>0</v>
      </c>
      <c r="D1" s="119"/>
      <c r="E1" s="119"/>
      <c r="F1" s="119"/>
      <c r="G1" s="119"/>
      <c r="H1" s="119"/>
      <c r="I1" s="119"/>
    </row>
    <row r="2" spans="1:9" ht="25.5" customHeight="1" x14ac:dyDescent="0.25">
      <c r="A2" s="117" t="s">
        <v>87</v>
      </c>
      <c r="B2" s="117"/>
      <c r="C2" s="120">
        <f>'Travel Request Worksheet'!$D$6</f>
        <v>0</v>
      </c>
      <c r="D2" s="121"/>
      <c r="E2" s="121"/>
      <c r="F2" s="121"/>
      <c r="G2" s="121"/>
      <c r="H2" s="121"/>
      <c r="I2" s="121"/>
    </row>
    <row r="3" spans="1:9" ht="25.5" customHeight="1" x14ac:dyDescent="0.25">
      <c r="A3" s="117" t="s">
        <v>104</v>
      </c>
      <c r="B3" s="117"/>
      <c r="C3" s="120" t="e">
        <f>'Travel Request Worksheet'!#REF!</f>
        <v>#REF!</v>
      </c>
      <c r="D3" s="121"/>
      <c r="E3" s="135"/>
      <c r="F3" s="121"/>
      <c r="G3" s="121"/>
      <c r="H3" s="121"/>
      <c r="I3" s="121"/>
    </row>
    <row r="4" spans="1:9" ht="25.5" customHeight="1" x14ac:dyDescent="0.25">
      <c r="A4" s="117" t="s">
        <v>105</v>
      </c>
      <c r="B4" s="117"/>
      <c r="C4" s="116" t="e">
        <f>'Travel Request Worksheet'!#REF!</f>
        <v>#REF!</v>
      </c>
      <c r="D4" s="119"/>
      <c r="E4" s="136"/>
      <c r="F4" s="122"/>
      <c r="G4" s="119"/>
      <c r="H4" s="119"/>
      <c r="I4" s="119"/>
    </row>
    <row r="5" spans="1:9" ht="25.5" customHeight="1" x14ac:dyDescent="0.25">
      <c r="A5" s="117" t="s">
        <v>88</v>
      </c>
      <c r="B5" s="117"/>
      <c r="C5" s="120" t="e">
        <f>'Travel Request Worksheet'!#REF!</f>
        <v>#REF!</v>
      </c>
      <c r="D5" s="121"/>
      <c r="E5" s="121"/>
      <c r="F5" s="123"/>
      <c r="G5" s="121"/>
      <c r="H5" s="121"/>
      <c r="I5" s="121"/>
    </row>
    <row r="6" spans="1:9" ht="25.5" customHeight="1" x14ac:dyDescent="0.25">
      <c r="A6" s="117" t="s">
        <v>103</v>
      </c>
      <c r="B6" s="117"/>
      <c r="C6" s="120" t="e">
        <f>'Travel Request Worksheet'!#REF!</f>
        <v>#REF!</v>
      </c>
      <c r="D6" s="121"/>
      <c r="E6" s="121"/>
      <c r="F6" s="123"/>
      <c r="G6" s="121"/>
      <c r="H6" s="121"/>
      <c r="I6" s="121"/>
    </row>
    <row r="7" spans="1:9" ht="25.5" customHeight="1" x14ac:dyDescent="0.25">
      <c r="A7" s="117" t="s">
        <v>89</v>
      </c>
      <c r="B7" s="117"/>
      <c r="C7" s="124"/>
      <c r="D7" s="121"/>
      <c r="E7" s="121"/>
      <c r="F7" s="123"/>
      <c r="G7" s="121"/>
      <c r="H7" s="121"/>
      <c r="I7" s="121"/>
    </row>
    <row r="8" spans="1:9" ht="28.5" customHeight="1" x14ac:dyDescent="0.25">
      <c r="A8" s="117" t="s">
        <v>90</v>
      </c>
      <c r="B8" s="117"/>
      <c r="C8" s="121" t="e">
        <f>'Travel Request Worksheet'!#REF!</f>
        <v>#REF!</v>
      </c>
      <c r="D8" s="121"/>
      <c r="E8" s="121"/>
      <c r="F8" s="121"/>
      <c r="G8" s="121"/>
      <c r="H8" s="121"/>
      <c r="I8" s="121"/>
    </row>
    <row r="9" spans="1:9" ht="28.5" customHeight="1" x14ac:dyDescent="0.25">
      <c r="A9" s="117" t="s">
        <v>91</v>
      </c>
      <c r="B9" s="117"/>
      <c r="C9" s="125" t="e">
        <f>'Travel Request Worksheet'!#REF!</f>
        <v>#REF!</v>
      </c>
      <c r="D9" s="126"/>
      <c r="E9" s="119"/>
      <c r="F9" s="119"/>
      <c r="G9" s="119"/>
      <c r="H9" s="119"/>
      <c r="I9" s="119"/>
    </row>
    <row r="10" spans="1:9" ht="28.5" customHeight="1" x14ac:dyDescent="0.25">
      <c r="A10" s="117" t="s">
        <v>92</v>
      </c>
      <c r="B10" s="117"/>
      <c r="C10" s="119"/>
      <c r="D10" s="119"/>
      <c r="E10" s="119"/>
      <c r="F10" s="119"/>
      <c r="G10" s="119"/>
      <c r="H10" s="119"/>
      <c r="I10" s="119"/>
    </row>
    <row r="11" spans="1:9" ht="28.5" customHeight="1" x14ac:dyDescent="0.25">
      <c r="A11" s="117" t="s">
        <v>93</v>
      </c>
      <c r="B11" s="117"/>
      <c r="C11" s="119"/>
      <c r="D11" s="119"/>
      <c r="E11" s="119"/>
      <c r="F11" s="119"/>
      <c r="G11" s="119"/>
      <c r="H11" s="119"/>
      <c r="I11" s="119"/>
    </row>
    <row r="12" spans="1:9" ht="28.5" customHeight="1" x14ac:dyDescent="0.25">
      <c r="A12" s="117" t="s">
        <v>94</v>
      </c>
      <c r="B12" s="117"/>
      <c r="C12" s="127"/>
      <c r="D12" s="119"/>
      <c r="E12" s="119"/>
      <c r="F12" s="119"/>
      <c r="G12" s="119"/>
      <c r="H12" s="119"/>
      <c r="I12" s="119"/>
    </row>
    <row r="13" spans="1:9" ht="28.5" customHeight="1" x14ac:dyDescent="0.25">
      <c r="A13" s="117" t="s">
        <v>95</v>
      </c>
      <c r="B13" s="117"/>
      <c r="C13" s="128"/>
      <c r="D13" s="528"/>
      <c r="E13" s="528"/>
      <c r="F13" s="528"/>
      <c r="G13" s="119"/>
      <c r="H13" s="119"/>
      <c r="I13" s="119"/>
    </row>
    <row r="14" spans="1:9" ht="28.5" customHeight="1" x14ac:dyDescent="0.25">
      <c r="A14" s="117" t="s">
        <v>96</v>
      </c>
      <c r="B14" s="117"/>
      <c r="C14" s="129"/>
      <c r="D14" s="119"/>
      <c r="E14" s="128">
        <f>C13*0.12</f>
        <v>0</v>
      </c>
      <c r="F14" s="119"/>
      <c r="G14" s="119"/>
      <c r="H14" s="119"/>
      <c r="I14" s="119"/>
    </row>
    <row r="15" spans="1:9" ht="28.5" customHeight="1" x14ac:dyDescent="0.25">
      <c r="A15" s="117"/>
      <c r="B15" s="117"/>
      <c r="C15" s="130"/>
      <c r="D15" s="131" t="s">
        <v>97</v>
      </c>
      <c r="E15" s="132">
        <f>SUM(C13+E14)</f>
        <v>0</v>
      </c>
      <c r="F15" s="119"/>
      <c r="G15" s="119"/>
      <c r="H15" s="119"/>
      <c r="I15" s="119"/>
    </row>
    <row r="16" spans="1:9" ht="28.5" customHeight="1" x14ac:dyDescent="0.25">
      <c r="A16" s="117" t="s">
        <v>98</v>
      </c>
      <c r="B16" s="117"/>
      <c r="C16" s="128"/>
      <c r="D16" s="131"/>
      <c r="E16" s="132"/>
      <c r="F16" s="119"/>
      <c r="G16" s="119"/>
      <c r="H16" s="119"/>
      <c r="I16" s="119"/>
    </row>
    <row r="17" spans="1:9" ht="28.5" customHeight="1" x14ac:dyDescent="0.25">
      <c r="A17" s="117" t="s">
        <v>99</v>
      </c>
      <c r="B17" s="117"/>
      <c r="C17" s="133"/>
      <c r="D17" s="119"/>
      <c r="E17" s="119"/>
      <c r="F17" s="119"/>
      <c r="G17" s="119"/>
      <c r="H17" s="119"/>
      <c r="I17" s="119"/>
    </row>
    <row r="18" spans="1:9" ht="28.5" customHeight="1" x14ac:dyDescent="0.25">
      <c r="A18" s="117" t="s">
        <v>100</v>
      </c>
      <c r="B18" s="117"/>
      <c r="C18" s="133"/>
      <c r="D18" s="119"/>
      <c r="E18" s="119"/>
      <c r="F18" s="119"/>
      <c r="G18" s="119"/>
      <c r="H18" s="119"/>
      <c r="I18" s="119"/>
    </row>
    <row r="19" spans="1:9" ht="28.5" customHeight="1" x14ac:dyDescent="0.25">
      <c r="A19" s="117" t="s">
        <v>101</v>
      </c>
      <c r="B19" s="117"/>
      <c r="C19" s="121"/>
      <c r="D19" s="121"/>
      <c r="E19" s="121"/>
      <c r="F19" s="121"/>
      <c r="G19" s="121"/>
      <c r="H19" s="121"/>
      <c r="I19" s="121"/>
    </row>
    <row r="20" spans="1:9" ht="28.5" customHeight="1" x14ac:dyDescent="0.25">
      <c r="A20" s="117" t="s">
        <v>102</v>
      </c>
      <c r="B20" s="117"/>
      <c r="C20" s="134"/>
      <c r="D20" s="134"/>
      <c r="E20" s="134"/>
      <c r="F20" s="134"/>
      <c r="G20" s="134"/>
      <c r="H20" s="134"/>
      <c r="I20" s="121"/>
    </row>
    <row r="21" spans="1:9" ht="28.5" customHeight="1" x14ac:dyDescent="0.25">
      <c r="A21" s="117"/>
      <c r="B21" s="117"/>
      <c r="C21" s="121"/>
      <c r="D21" s="121"/>
      <c r="E21" s="121"/>
      <c r="F21" s="121"/>
      <c r="G21" s="121"/>
      <c r="H21" s="121"/>
      <c r="I21" s="121"/>
    </row>
  </sheetData>
  <mergeCells count="1">
    <mergeCell ref="D13:F13"/>
  </mergeCells>
  <phoneticPr fontId="11" type="noConversion"/>
  <printOptions gridLines="1" gridLinesSet="0"/>
  <pageMargins left="0.75" right="0.75" top="1" bottom="1" header="0.5" footer="0.5"/>
  <pageSetup orientation="portrait" horizontalDpi="300" verticalDpi="300" r:id="rId1"/>
  <headerFooter alignWithMargins="0">
    <oddHeader>&amp;C&amp;A
&amp;8&amp;Z&amp;F</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Travel Request Worksheet</vt:lpstr>
      <vt:lpstr>Travel Reimbursement </vt:lpstr>
      <vt:lpstr>Mileage</vt:lpstr>
      <vt:lpstr>Meals</vt:lpstr>
      <vt:lpstr>Required Signatures</vt:lpstr>
      <vt:lpstr>Transportation</vt:lpstr>
      <vt:lpstr>Trip Worksheet</vt:lpstr>
      <vt:lpstr>'Travel Request Worksheet'!Print_Area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 Center</dc:creator>
  <dc:description>Travel Request Form updated 6-10-08</dc:description>
  <cp:lastModifiedBy>Anita Hall</cp:lastModifiedBy>
  <cp:lastPrinted>2015-01-07T21:03:41Z</cp:lastPrinted>
  <dcterms:created xsi:type="dcterms:W3CDTF">1996-12-10T16:21:02Z</dcterms:created>
  <dcterms:modified xsi:type="dcterms:W3CDTF">2017-10-23T19:11:32Z</dcterms:modified>
</cp:coreProperties>
</file>