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-120" windowWidth="18735" windowHeight="11700"/>
  </bookViews>
  <sheets>
    <sheet name="FTE Projection Model" sheetId="5" r:id="rId1"/>
    <sheet name="Predicted Enrollments" sheetId="3" r:id="rId2"/>
  </sheets>
  <definedNames>
    <definedName name="_xlnm.Print_Area" localSheetId="0">'FTE Projection Model'!$A$1:$K$38</definedName>
  </definedNames>
  <calcPr calcId="114210"/>
</workbook>
</file>

<file path=xl/calcChain.xml><?xml version="1.0" encoding="utf-8"?>
<calcChain xmlns="http://schemas.openxmlformats.org/spreadsheetml/2006/main">
  <c r="E21" i="5"/>
  <c r="D21"/>
  <c r="F21"/>
  <c r="K20"/>
  <c r="I20"/>
  <c r="D19"/>
  <c r="G19"/>
  <c r="H19"/>
  <c r="D18"/>
  <c r="G18"/>
  <c r="H18"/>
  <c r="D17"/>
  <c r="G17"/>
  <c r="H17"/>
  <c r="D16"/>
  <c r="G16"/>
  <c r="H16"/>
  <c r="D15"/>
  <c r="G15"/>
  <c r="H15"/>
  <c r="D14"/>
  <c r="G14"/>
  <c r="H14"/>
  <c r="K13"/>
  <c r="H13"/>
  <c r="I13"/>
  <c r="D13"/>
  <c r="G12"/>
  <c r="H12"/>
  <c r="D11"/>
  <c r="G11"/>
  <c r="H11"/>
  <c r="D10"/>
  <c r="G10"/>
  <c r="H10"/>
  <c r="D9"/>
  <c r="G9"/>
  <c r="H9"/>
  <c r="I9"/>
  <c r="J9"/>
  <c r="K9"/>
  <c r="I11"/>
  <c r="J11"/>
  <c r="K11"/>
  <c r="J15"/>
  <c r="K15"/>
  <c r="I15"/>
  <c r="J17"/>
  <c r="K17"/>
  <c r="I17"/>
  <c r="J19"/>
  <c r="K19"/>
  <c r="I19"/>
  <c r="I10"/>
  <c r="J10"/>
  <c r="K10"/>
  <c r="J12"/>
  <c r="K12"/>
  <c r="I12"/>
  <c r="J14"/>
  <c r="K14"/>
  <c r="I14"/>
  <c r="K16"/>
  <c r="I16"/>
  <c r="J18"/>
  <c r="K18"/>
  <c r="I18"/>
  <c r="K21"/>
</calcChain>
</file>

<file path=xl/sharedStrings.xml><?xml version="1.0" encoding="utf-8"?>
<sst xmlns="http://schemas.openxmlformats.org/spreadsheetml/2006/main" count="84" uniqueCount="84">
  <si>
    <t>Department</t>
  </si>
  <si>
    <t xml:space="preserve">     Arts &amp; Sciences Overall</t>
  </si>
  <si>
    <t>07-08</t>
  </si>
  <si>
    <t>08-09</t>
  </si>
  <si>
    <t>Modified FTE Earned*</t>
  </si>
  <si>
    <t>Discipline Classifications:</t>
  </si>
  <si>
    <t xml:space="preserve"> </t>
  </si>
  <si>
    <t>Other**</t>
  </si>
  <si>
    <t>Arts &amp; Sciences FTE Projection Model (10-11)</t>
  </si>
  <si>
    <t>09-10 FTE Allocated</t>
  </si>
  <si>
    <t>10-11 FTE Need</t>
  </si>
  <si>
    <t>FTE Target
with 4.08% Predicted A&amp;S SCH
Growth in 09-10</t>
  </si>
  <si>
    <t>Arts &amp; Sciences Predicted Enrollment Changes</t>
  </si>
  <si>
    <t>Factors Considered in predictions:</t>
  </si>
  <si>
    <t>1) Surge in freshman enrollments at WCU in two consecutive years (predict 20% 09-10, 10% 10-11)</t>
  </si>
  <si>
    <t>3) Increased retention of continuing students</t>
  </si>
  <si>
    <t>4) Increased transfer enrollments</t>
  </si>
  <si>
    <t>5) Increased graduate enrollments, especially related to increased GA support</t>
  </si>
  <si>
    <t>Freshman</t>
  </si>
  <si>
    <t>Sophomore</t>
  </si>
  <si>
    <t>Junior</t>
  </si>
  <si>
    <t>Senior</t>
  </si>
  <si>
    <t>Graduate</t>
  </si>
  <si>
    <t>(Unclassified)</t>
  </si>
  <si>
    <t>Overall</t>
  </si>
  <si>
    <t>A&amp;S Actual SCH 08-09</t>
  </si>
  <si>
    <t>A&amp;S Predicted Change 09-10</t>
  </si>
  <si>
    <t>A&amp;S Predicted SCH 09-10</t>
  </si>
  <si>
    <t>A&amp;S Predicted Change 10-11</t>
  </si>
  <si>
    <t>A&amp;S Predicted SCH 10-11</t>
  </si>
  <si>
    <t>2) Changes in scheduling practices, staffing levels, moderate SCH, esp freshman (esp. English)</t>
  </si>
  <si>
    <t>2-yr Rolling Avg.
Earned FTE</t>
  </si>
  <si>
    <t>Actual FTE Allocated
in 09-10</t>
  </si>
  <si>
    <r>
      <rPr>
        <b/>
        <u/>
        <sz val="12"/>
        <color indexed="8"/>
        <rFont val="Calibri"/>
        <family val="2"/>
      </rPr>
      <t>FTE Target</t>
    </r>
    <r>
      <rPr>
        <b/>
        <vertAlign val="superscript"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(2-yr Rolling Avg x Target Ratio)</t>
    </r>
  </si>
  <si>
    <r>
      <t>Anthropology/Sociology</t>
    </r>
    <r>
      <rPr>
        <vertAlign val="superscript"/>
        <sz val="11"/>
        <color indexed="8"/>
        <rFont val="Calibri"/>
        <family val="2"/>
      </rPr>
      <t>II</t>
    </r>
  </si>
  <si>
    <r>
      <t>Biology</t>
    </r>
    <r>
      <rPr>
        <vertAlign val="superscript"/>
        <sz val="11"/>
        <color indexed="8"/>
        <rFont val="Calibri"/>
        <family val="2"/>
      </rPr>
      <t>V</t>
    </r>
  </si>
  <si>
    <r>
      <t>Chemistry/Physics</t>
    </r>
    <r>
      <rPr>
        <vertAlign val="superscript"/>
        <sz val="11"/>
        <color indexed="8"/>
        <rFont val="Calibri"/>
        <family val="2"/>
      </rPr>
      <t>V</t>
    </r>
  </si>
  <si>
    <r>
      <t>Communication</t>
    </r>
    <r>
      <rPr>
        <vertAlign val="superscript"/>
        <sz val="11"/>
        <color indexed="8"/>
        <rFont val="Calibri"/>
        <family val="2"/>
      </rPr>
      <t>I</t>
    </r>
  </si>
  <si>
    <r>
      <t>10.33</t>
    </r>
    <r>
      <rPr>
        <vertAlign val="superscript"/>
        <sz val="11"/>
        <color indexed="8"/>
        <rFont val="Calibri"/>
        <family val="2"/>
      </rPr>
      <t>1</t>
    </r>
  </si>
  <si>
    <r>
      <t>14.20</t>
    </r>
    <r>
      <rPr>
        <b/>
        <vertAlign val="superscript"/>
        <sz val="11"/>
        <color indexed="8"/>
        <rFont val="Calibri"/>
        <family val="2"/>
      </rPr>
      <t>2</t>
    </r>
  </si>
  <si>
    <r>
      <t>English</t>
    </r>
    <r>
      <rPr>
        <vertAlign val="superscript"/>
        <sz val="11"/>
        <color indexed="8"/>
        <rFont val="Calibri"/>
        <family val="2"/>
      </rPr>
      <t>I</t>
    </r>
  </si>
  <si>
    <r>
      <t>25.54</t>
    </r>
    <r>
      <rPr>
        <vertAlign val="superscript"/>
        <sz val="11"/>
        <color indexed="8"/>
        <rFont val="Calibri"/>
        <family val="2"/>
      </rPr>
      <t>3</t>
    </r>
  </si>
  <si>
    <r>
      <t>29.34</t>
    </r>
    <r>
      <rPr>
        <b/>
        <vertAlign val="superscript"/>
        <sz val="11"/>
        <color indexed="8"/>
        <rFont val="Calibri"/>
        <family val="2"/>
      </rPr>
      <t>4</t>
    </r>
  </si>
  <si>
    <r>
      <t>Geosciences/Natural Resources</t>
    </r>
    <r>
      <rPr>
        <vertAlign val="superscript"/>
        <sz val="11"/>
        <color indexed="8"/>
        <rFont val="Calibri"/>
        <family val="2"/>
      </rPr>
      <t>IV</t>
    </r>
  </si>
  <si>
    <r>
      <t>History</t>
    </r>
    <r>
      <rPr>
        <vertAlign val="superscript"/>
        <sz val="11"/>
        <color indexed="8"/>
        <rFont val="Calibri"/>
        <family val="2"/>
      </rPr>
      <t>II</t>
    </r>
  </si>
  <si>
    <r>
      <t>Mathematics/Computer Science</t>
    </r>
    <r>
      <rPr>
        <vertAlign val="superscript"/>
        <sz val="11"/>
        <color indexed="8"/>
        <rFont val="Calibri"/>
        <family val="2"/>
      </rPr>
      <t>III</t>
    </r>
  </si>
  <si>
    <r>
      <t>Modern Foreign Languages</t>
    </r>
    <r>
      <rPr>
        <vertAlign val="superscript"/>
        <sz val="11"/>
        <color indexed="8"/>
        <rFont val="Calibri"/>
        <family val="2"/>
      </rPr>
      <t>II</t>
    </r>
  </si>
  <si>
    <r>
      <t>Philosophy and Religion</t>
    </r>
    <r>
      <rPr>
        <vertAlign val="superscript"/>
        <sz val="11"/>
        <color indexed="8"/>
        <rFont val="Calibri"/>
        <family val="2"/>
      </rPr>
      <t>II</t>
    </r>
  </si>
  <si>
    <r>
      <t>Political Science/Public Affairs</t>
    </r>
    <r>
      <rPr>
        <vertAlign val="superscript"/>
        <sz val="11"/>
        <color indexed="8"/>
        <rFont val="Calibri"/>
        <family val="2"/>
      </rPr>
      <t>III</t>
    </r>
  </si>
  <si>
    <t>*FTE Earned applies modified formula proposed by SCH target model task force.</t>
  </si>
  <si>
    <t>*This includes salary for Butcher, Michelsen, Wilson, Conley who are not attributed to a dept.</t>
  </si>
  <si>
    <r>
      <rPr>
        <vertAlign val="superscript"/>
        <sz val="8"/>
        <color indexed="8"/>
        <rFont val="Calibri"/>
        <family val="2"/>
      </rPr>
      <t xml:space="preserve">  I</t>
    </r>
    <r>
      <rPr>
        <sz val="8"/>
        <color indexed="8"/>
        <rFont val="Calibri"/>
        <family val="2"/>
      </rPr>
      <t>requires primarily small, interaction-intensive category 1 classes  (COMM, ENGL)</t>
    </r>
  </si>
  <si>
    <r>
      <rPr>
        <vertAlign val="superscript"/>
        <sz val="8"/>
        <color indexed="8"/>
        <rFont val="Calibri"/>
        <family val="2"/>
      </rPr>
      <t>III</t>
    </r>
    <r>
      <rPr>
        <sz val="8"/>
        <color indexed="8"/>
        <rFont val="Calibri"/>
        <family val="2"/>
      </rPr>
      <t>requies primarily mid-sized/mixed category 1 classes; also some category 3 classes  (MATH/CS, PSPA)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</si>
  <si>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Avg for Comm based on 08-09 due to 09-10 Dept reorganization</t>
    </r>
  </si>
  <si>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Target 09-10 for Engl reflects 20% decrease (of 2-yr Rolling Avg * Target Ratio) with curric/scheduling change</t>
    </r>
  </si>
  <si>
    <r>
      <rPr>
        <vertAlign val="superscript"/>
        <sz val="8"/>
        <color indexed="8"/>
        <rFont val="Calibri"/>
        <family val="2"/>
      </rPr>
      <t>4</t>
    </r>
    <r>
      <rPr>
        <sz val="8"/>
        <color indexed="8"/>
        <rFont val="Calibri"/>
        <family val="2"/>
      </rPr>
      <t>Targets 10-11 for Engl and Math reflect 5% increase on top of 5.12% Growth second year with scheduling change, sophomore pressures</t>
    </r>
  </si>
  <si>
    <r>
      <t>22.16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</si>
  <si>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Allocated 09-10 for Comm includes 3 vacancies</t>
    </r>
  </si>
  <si>
    <t>A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</si>
  <si>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</si>
  <si>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</si>
  <si>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</si>
  <si>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</si>
  <si>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</si>
  <si>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</si>
  <si>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</si>
  <si>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</si>
  <si>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</si>
  <si>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(C x E)</t>
  </si>
  <si>
    <t>(D - G)</t>
  </si>
  <si>
    <t>(G + 5.12%)</t>
  </si>
  <si>
    <t>(D - I)</t>
  </si>
  <si>
    <t>[(A + B) / 2]</t>
  </si>
  <si>
    <t>(F + 4.08%)</t>
  </si>
  <si>
    <t>09-10 FTE Required</t>
  </si>
  <si>
    <t>Difference
09-10 FTE Allocated
vs.
09-10 FTE Required</t>
  </si>
  <si>
    <t>10-11 FTE Required</t>
  </si>
  <si>
    <t>09-10 FTE Required with 5.12% Predicted A&amp;S SCH Growth in 10-11</t>
  </si>
  <si>
    <t>Difference
09-10 FTE Allocated
vs.
10-11 FTE Required</t>
  </si>
  <si>
    <r>
      <rPr>
        <vertAlign val="superscript"/>
        <sz val="8"/>
        <color indexed="8"/>
        <rFont val="Calibri"/>
        <family val="2"/>
      </rPr>
      <t xml:space="preserve"> II</t>
    </r>
    <r>
      <rPr>
        <sz val="8"/>
        <color indexed="8"/>
        <rFont val="Calibri"/>
        <family val="2"/>
      </rPr>
      <t>requires primarily mid-sized/mixed category 1 classes, or small, interaction-intensive category 2 classes  (ANSO, HIST, MFL, PAR)</t>
    </r>
  </si>
  <si>
    <r>
      <t xml:space="preserve">Proposed
</t>
    </r>
    <r>
      <rPr>
        <b/>
        <u/>
        <sz val="12"/>
        <color indexed="8"/>
        <rFont val="Calibri"/>
        <family val="2"/>
      </rPr>
      <t>Target Ratio</t>
    </r>
    <r>
      <rPr>
        <b/>
        <sz val="12"/>
        <color indexed="8"/>
        <rFont val="Calibri"/>
        <family val="2"/>
      </rPr>
      <t xml:space="preserve">
FTE Allocated / Earned</t>
    </r>
  </si>
  <si>
    <t>(Starting Point for Determining Staffing Priorities)</t>
  </si>
  <si>
    <r>
      <t xml:space="preserve"> V</t>
    </r>
    <r>
      <rPr>
        <sz val="8"/>
        <color indexed="8"/>
        <rFont val="Calibri"/>
        <family val="2"/>
      </rPr>
      <t>requires primarily mid-sized/mixed category 3 classes; lab credits typically covered by GAs  (BIOL, CHPH)</t>
    </r>
  </si>
  <si>
    <r>
      <rPr>
        <vertAlign val="superscript"/>
        <sz val="8"/>
        <color indexed="8"/>
        <rFont val="Calibri"/>
        <family val="2"/>
      </rPr>
      <t>IV</t>
    </r>
    <r>
      <rPr>
        <sz val="8"/>
        <color indexed="8"/>
        <rFont val="Calibri"/>
        <family val="2"/>
      </rPr>
      <t>requires primarily mid-sized/mixed category 3 classes; also some category 1 classes; lab credits not typically covered by GAs  (GNR)</t>
    </r>
  </si>
</sst>
</file>

<file path=xl/styles.xml><?xml version="1.0" encoding="utf-8"?>
<styleSheet xmlns="http://schemas.openxmlformats.org/spreadsheetml/2006/main">
  <numFmts count="1">
    <numFmt numFmtId="164" formatCode="0.00_);\(0.00\)"/>
  </numFmts>
  <fonts count="2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u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i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 applyBorder="1"/>
    <xf numFmtId="2" fontId="3" fillId="0" borderId="0" xfId="0" applyNumberFormat="1" applyFont="1" applyBorder="1" applyAlignment="1">
      <alignment horizontal="center"/>
    </xf>
    <xf numFmtId="0" fontId="0" fillId="0" borderId="0" xfId="0" applyFill="1"/>
    <xf numFmtId="2" fontId="3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2" fontId="3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Fill="1" applyBorder="1"/>
    <xf numFmtId="0" fontId="0" fillId="0" borderId="3" xfId="0" applyBorder="1"/>
    <xf numFmtId="0" fontId="0" fillId="0" borderId="4" xfId="0" applyBorder="1"/>
    <xf numFmtId="49" fontId="0" fillId="0" borderId="2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0" xfId="0" applyFill="1"/>
    <xf numFmtId="0" fontId="5" fillId="0" borderId="0" xfId="0" applyFont="1" applyAlignment="1">
      <alignment vertical="center"/>
    </xf>
    <xf numFmtId="49" fontId="0" fillId="0" borderId="0" xfId="0" applyNumberFormat="1"/>
    <xf numFmtId="0" fontId="0" fillId="0" borderId="0" xfId="0" applyFont="1" applyFill="1"/>
    <xf numFmtId="0" fontId="1" fillId="0" borderId="0" xfId="0" applyFont="1" applyBorder="1"/>
    <xf numFmtId="0" fontId="6" fillId="0" borderId="0" xfId="0" applyFont="1" applyFill="1" applyBorder="1"/>
    <xf numFmtId="0" fontId="4" fillId="0" borderId="0" xfId="0" applyFont="1" applyFill="1"/>
    <xf numFmtId="0" fontId="7" fillId="0" borderId="0" xfId="0" applyFon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0" fontId="0" fillId="0" borderId="6" xfId="0" applyBorder="1" applyAlignment="1">
      <alignment horizontal="center" wrapText="1"/>
    </xf>
    <xf numFmtId="0" fontId="1" fillId="0" borderId="3" xfId="0" applyFont="1" applyBorder="1"/>
    <xf numFmtId="0" fontId="1" fillId="0" borderId="5" xfId="0" applyFont="1" applyBorder="1"/>
    <xf numFmtId="3" fontId="0" fillId="0" borderId="3" xfId="0" applyNumberFormat="1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0" fillId="0" borderId="2" xfId="0" applyNumberFormat="1" applyBorder="1"/>
    <xf numFmtId="3" fontId="0" fillId="0" borderId="12" xfId="0" applyNumberFormat="1" applyBorder="1"/>
    <xf numFmtId="0" fontId="1" fillId="0" borderId="0" xfId="0" applyFont="1" applyAlignment="1"/>
    <xf numFmtId="10" fontId="1" fillId="0" borderId="0" xfId="0" applyNumberFormat="1" applyFont="1"/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1" fillId="0" borderId="0" xfId="0" applyFont="1" applyFill="1"/>
    <xf numFmtId="49" fontId="12" fillId="0" borderId="13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0" fillId="0" borderId="2" xfId="0" applyFont="1" applyBorder="1"/>
    <xf numFmtId="0" fontId="0" fillId="3" borderId="4" xfId="0" applyFont="1" applyFill="1" applyBorder="1"/>
    <xf numFmtId="0" fontId="0" fillId="2" borderId="0" xfId="0" applyFill="1" applyBorder="1"/>
    <xf numFmtId="2" fontId="0" fillId="2" borderId="14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center"/>
    </xf>
    <xf numFmtId="2" fontId="18" fillId="2" borderId="5" xfId="0" applyNumberFormat="1" applyFont="1" applyFill="1" applyBorder="1" applyAlignment="1">
      <alignment horizontal="center"/>
    </xf>
    <xf numFmtId="164" fontId="17" fillId="2" borderId="5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15" xfId="0" applyFont="1" applyBorder="1"/>
    <xf numFmtId="2" fontId="18" fillId="0" borderId="16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0" fillId="0" borderId="2" xfId="0" applyFont="1" applyFill="1" applyBorder="1" applyAlignment="1"/>
    <xf numFmtId="0" fontId="10" fillId="0" borderId="4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1" fillId="0" borderId="5" xfId="0" applyFont="1" applyFill="1" applyBorder="1"/>
    <xf numFmtId="0" fontId="10" fillId="3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164" fontId="0" fillId="3" borderId="2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Border="1"/>
    <xf numFmtId="49" fontId="20" fillId="0" borderId="0" xfId="0" applyNumberFormat="1" applyFont="1" applyFill="1"/>
    <xf numFmtId="0" fontId="10" fillId="0" borderId="2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75" zoomScaleSheetLayoutView="75" workbookViewId="0">
      <selection activeCell="G33" sqref="G33"/>
    </sheetView>
  </sheetViews>
  <sheetFormatPr defaultRowHeight="15"/>
  <cols>
    <col min="1" max="1" width="30.5703125" customWidth="1"/>
    <col min="2" max="2" width="13.5703125" customWidth="1"/>
    <col min="3" max="3" width="13" customWidth="1"/>
    <col min="4" max="4" width="17.42578125" customWidth="1"/>
    <col min="5" max="5" width="20" style="7" customWidth="1"/>
    <col min="6" max="6" width="17.5703125" style="6" customWidth="1"/>
    <col min="7" max="7" width="13.28515625" customWidth="1"/>
    <col min="8" max="8" width="19.5703125" customWidth="1"/>
    <col min="9" max="9" width="20" customWidth="1"/>
    <col min="10" max="10" width="19.85546875" customWidth="1"/>
    <col min="11" max="11" width="20.28515625" customWidth="1"/>
  </cols>
  <sheetData>
    <row r="1" spans="1:11" ht="30.75" customHeight="1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.75" customHeight="1">
      <c r="A2" s="120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3" customFormat="1" ht="21" customHeight="1">
      <c r="A3" s="16"/>
      <c r="B3" s="48"/>
      <c r="C3" s="48"/>
      <c r="D3" s="48"/>
      <c r="E3" s="48"/>
      <c r="F3" s="48"/>
      <c r="K3" s="49"/>
    </row>
    <row r="4" spans="1:11" s="27" customFormat="1" ht="27.75" customHeight="1">
      <c r="A4" s="26"/>
      <c r="B4" s="117" t="s">
        <v>4</v>
      </c>
      <c r="C4" s="118"/>
      <c r="D4" s="90"/>
      <c r="E4" s="91" t="s">
        <v>9</v>
      </c>
      <c r="F4" s="92"/>
      <c r="G4" s="93"/>
      <c r="H4" s="91" t="s">
        <v>74</v>
      </c>
      <c r="I4" s="51"/>
      <c r="J4" s="95" t="s">
        <v>76</v>
      </c>
      <c r="K4" s="94" t="s">
        <v>10</v>
      </c>
    </row>
    <row r="5" spans="1:11" s="27" customFormat="1" ht="27.75" customHeight="1">
      <c r="A5" s="26"/>
      <c r="B5" s="96" t="s">
        <v>58</v>
      </c>
      <c r="C5" s="97" t="s">
        <v>59</v>
      </c>
      <c r="D5" s="98" t="s">
        <v>60</v>
      </c>
      <c r="E5" s="50" t="s">
        <v>61</v>
      </c>
      <c r="F5" s="50" t="s">
        <v>62</v>
      </c>
      <c r="G5" s="99" t="s">
        <v>63</v>
      </c>
      <c r="H5" s="55" t="s">
        <v>64</v>
      </c>
      <c r="I5" s="97" t="s">
        <v>65</v>
      </c>
      <c r="J5" s="98" t="s">
        <v>66</v>
      </c>
      <c r="K5" s="105" t="s">
        <v>67</v>
      </c>
    </row>
    <row r="6" spans="1:11" s="27" customFormat="1" ht="18" customHeight="1">
      <c r="A6" s="26"/>
      <c r="B6" s="96"/>
      <c r="C6" s="100"/>
      <c r="D6" s="98" t="s">
        <v>72</v>
      </c>
      <c r="E6" s="54"/>
      <c r="F6" s="50"/>
      <c r="G6" s="99" t="s">
        <v>68</v>
      </c>
      <c r="H6" s="55" t="s">
        <v>73</v>
      </c>
      <c r="I6" s="97" t="s">
        <v>69</v>
      </c>
      <c r="J6" s="98" t="s">
        <v>70</v>
      </c>
      <c r="K6" s="105" t="s">
        <v>71</v>
      </c>
    </row>
    <row r="7" spans="1:11" s="27" customFormat="1" ht="72.75" customHeight="1">
      <c r="A7" s="28" t="s">
        <v>0</v>
      </c>
      <c r="B7" s="52" t="s">
        <v>2</v>
      </c>
      <c r="C7" s="53" t="s">
        <v>3</v>
      </c>
      <c r="D7" s="50" t="s">
        <v>31</v>
      </c>
      <c r="E7" s="54" t="s">
        <v>32</v>
      </c>
      <c r="F7" s="50" t="s">
        <v>80</v>
      </c>
      <c r="G7" s="55" t="s">
        <v>33</v>
      </c>
      <c r="H7" s="55" t="s">
        <v>11</v>
      </c>
      <c r="I7" s="50" t="s">
        <v>75</v>
      </c>
      <c r="J7" s="50" t="s">
        <v>77</v>
      </c>
      <c r="K7" s="106" t="s">
        <v>78</v>
      </c>
    </row>
    <row r="8" spans="1:11" ht="15.75">
      <c r="A8" s="14"/>
      <c r="B8" s="56"/>
      <c r="C8" s="4"/>
      <c r="D8" s="12"/>
      <c r="E8" s="57"/>
      <c r="F8" s="18"/>
      <c r="G8" s="17"/>
      <c r="H8" s="17"/>
      <c r="I8" s="17"/>
      <c r="J8" s="18"/>
      <c r="K8" s="58"/>
    </row>
    <row r="9" spans="1:11" s="21" customFormat="1" ht="20.100000000000001" customHeight="1">
      <c r="A9" s="59" t="s">
        <v>34</v>
      </c>
      <c r="B9" s="60">
        <v>8.3800000000000008</v>
      </c>
      <c r="C9" s="61">
        <v>8.89</v>
      </c>
      <c r="D9" s="62">
        <f>AVERAGE(B9,C9)</f>
        <v>8.6350000000000016</v>
      </c>
      <c r="E9" s="63">
        <v>11.8</v>
      </c>
      <c r="F9" s="62">
        <v>1.1000000000000001</v>
      </c>
      <c r="G9" s="64">
        <f>D9*F9</f>
        <v>9.4985000000000017</v>
      </c>
      <c r="H9" s="65">
        <f>G9*1.0408</f>
        <v>9.8860388000000015</v>
      </c>
      <c r="I9" s="66">
        <f>+E9-H9</f>
        <v>1.9139611999999993</v>
      </c>
      <c r="J9" s="67">
        <f>+H9*1.0512</f>
        <v>10.39220398656</v>
      </c>
      <c r="K9" s="67">
        <f t="shared" ref="K9:K20" si="0">E9-J9</f>
        <v>1.4077960134400005</v>
      </c>
    </row>
    <row r="10" spans="1:11" ht="20.100000000000001" customHeight="1">
      <c r="A10" s="6" t="s">
        <v>35</v>
      </c>
      <c r="B10" s="68">
        <v>19.600000000000001</v>
      </c>
      <c r="C10" s="5">
        <v>19.850000000000001</v>
      </c>
      <c r="D10" s="13">
        <f>AVERAGE(B10,C10)</f>
        <v>19.725000000000001</v>
      </c>
      <c r="E10" s="69">
        <v>17.149999999999999</v>
      </c>
      <c r="F10" s="13">
        <v>0.8</v>
      </c>
      <c r="G10" s="29">
        <f>D10*F10</f>
        <v>15.780000000000001</v>
      </c>
      <c r="H10" s="70">
        <f t="shared" ref="H10:H18" si="1">G10*1.0408</f>
        <v>16.423824</v>
      </c>
      <c r="I10" s="20">
        <f t="shared" ref="I10:I20" si="2">+E10-H10</f>
        <v>0.72617599999999882</v>
      </c>
      <c r="J10" s="71">
        <f t="shared" ref="J10:J19" si="3">+H10*1.0512</f>
        <v>17.264723788799998</v>
      </c>
      <c r="K10" s="72">
        <f t="shared" si="0"/>
        <v>-0.11472378879999923</v>
      </c>
    </row>
    <row r="11" spans="1:11" s="21" customFormat="1" ht="20.100000000000001" customHeight="1">
      <c r="A11" s="59" t="s">
        <v>36</v>
      </c>
      <c r="B11" s="60">
        <v>25.27</v>
      </c>
      <c r="C11" s="61">
        <v>25.34</v>
      </c>
      <c r="D11" s="62">
        <f>AVERAGE(B11,C11)</f>
        <v>25.305</v>
      </c>
      <c r="E11" s="63">
        <v>19.3</v>
      </c>
      <c r="F11" s="62">
        <v>0.8</v>
      </c>
      <c r="G11" s="64">
        <f>D11*F11</f>
        <v>20.244</v>
      </c>
      <c r="H11" s="65">
        <f>G11*1.0408</f>
        <v>21.069955199999999</v>
      </c>
      <c r="I11" s="66">
        <f>+E11-H11</f>
        <v>-1.7699551999999983</v>
      </c>
      <c r="J11" s="67">
        <f>+H11*1.0512</f>
        <v>22.148736906239996</v>
      </c>
      <c r="K11" s="67">
        <f>E11-J11</f>
        <v>-2.8487369062399956</v>
      </c>
    </row>
    <row r="12" spans="1:11" ht="20.100000000000001" customHeight="1">
      <c r="A12" s="6" t="s">
        <v>37</v>
      </c>
      <c r="B12" s="68">
        <v>16.96</v>
      </c>
      <c r="C12" s="5">
        <v>10.33</v>
      </c>
      <c r="D12" s="19" t="s">
        <v>38</v>
      </c>
      <c r="E12" s="73" t="s">
        <v>39</v>
      </c>
      <c r="F12" s="74">
        <v>1.2</v>
      </c>
      <c r="G12" s="29">
        <f>D12*F12</f>
        <v>12.3972</v>
      </c>
      <c r="H12" s="70">
        <f t="shared" si="1"/>
        <v>12.903005759999999</v>
      </c>
      <c r="I12" s="20">
        <f t="shared" si="2"/>
        <v>1.2989942400000007</v>
      </c>
      <c r="J12" s="71">
        <f t="shared" si="3"/>
        <v>13.563639654911999</v>
      </c>
      <c r="K12" s="72">
        <f t="shared" si="0"/>
        <v>0.63836034508800132</v>
      </c>
    </row>
    <row r="13" spans="1:11" s="21" customFormat="1" ht="20.100000000000001" customHeight="1">
      <c r="A13" s="59" t="s">
        <v>40</v>
      </c>
      <c r="B13" s="60">
        <v>26.62</v>
      </c>
      <c r="C13" s="61">
        <v>26.59</v>
      </c>
      <c r="D13" s="62">
        <f t="shared" ref="D13:D19" si="4">AVERAGE(B13,C13)</f>
        <v>26.605</v>
      </c>
      <c r="E13" s="63">
        <v>30.36</v>
      </c>
      <c r="F13" s="62">
        <v>1.2</v>
      </c>
      <c r="G13" s="75" t="s">
        <v>41</v>
      </c>
      <c r="H13" s="65">
        <f t="shared" si="1"/>
        <v>26.585154399999997</v>
      </c>
      <c r="I13" s="66">
        <f t="shared" si="2"/>
        <v>3.7748456000000026</v>
      </c>
      <c r="J13" s="76" t="s">
        <v>42</v>
      </c>
      <c r="K13" s="67">
        <f t="shared" si="0"/>
        <v>1.0159999999999982</v>
      </c>
    </row>
    <row r="14" spans="1:11" ht="20.100000000000001" customHeight="1">
      <c r="A14" s="6" t="s">
        <v>43</v>
      </c>
      <c r="B14" s="68">
        <v>14.96</v>
      </c>
      <c r="C14" s="5">
        <v>13.84</v>
      </c>
      <c r="D14" s="13">
        <f t="shared" si="4"/>
        <v>14.4</v>
      </c>
      <c r="E14" s="69">
        <v>13.24</v>
      </c>
      <c r="F14" s="13">
        <v>0.9</v>
      </c>
      <c r="G14" s="29">
        <f t="shared" ref="G14:G19" si="5">D14*F14</f>
        <v>12.96</v>
      </c>
      <c r="H14" s="70">
        <f t="shared" si="1"/>
        <v>13.488768</v>
      </c>
      <c r="I14" s="20">
        <f t="shared" si="2"/>
        <v>-0.2487680000000001</v>
      </c>
      <c r="J14" s="71">
        <f t="shared" si="3"/>
        <v>14.1793929216</v>
      </c>
      <c r="K14" s="72">
        <f t="shared" si="0"/>
        <v>-0.93939292159999965</v>
      </c>
    </row>
    <row r="15" spans="1:11" s="21" customFormat="1" ht="20.100000000000001" customHeight="1">
      <c r="A15" s="59" t="s">
        <v>44</v>
      </c>
      <c r="B15" s="60">
        <v>15.05</v>
      </c>
      <c r="C15" s="61">
        <v>14.12</v>
      </c>
      <c r="D15" s="62">
        <f t="shared" si="4"/>
        <v>14.585000000000001</v>
      </c>
      <c r="E15" s="63">
        <v>16</v>
      </c>
      <c r="F15" s="62">
        <v>1.1000000000000001</v>
      </c>
      <c r="G15" s="64">
        <f t="shared" si="5"/>
        <v>16.043500000000002</v>
      </c>
      <c r="H15" s="65">
        <f t="shared" si="1"/>
        <v>16.698074800000001</v>
      </c>
      <c r="I15" s="66">
        <f t="shared" si="2"/>
        <v>-0.69807480000000055</v>
      </c>
      <c r="J15" s="67">
        <f t="shared" si="3"/>
        <v>17.553016229760001</v>
      </c>
      <c r="K15" s="67">
        <f t="shared" si="0"/>
        <v>-1.5530162297600008</v>
      </c>
    </row>
    <row r="16" spans="1:11" ht="20.100000000000001" customHeight="1">
      <c r="A16" s="6" t="s">
        <v>45</v>
      </c>
      <c r="B16" s="68">
        <v>19.61</v>
      </c>
      <c r="C16" s="5">
        <v>18.96</v>
      </c>
      <c r="D16" s="13">
        <f t="shared" si="4"/>
        <v>19.285</v>
      </c>
      <c r="E16" s="69">
        <v>19.100000000000001</v>
      </c>
      <c r="F16" s="13">
        <v>1</v>
      </c>
      <c r="G16" s="29">
        <f t="shared" si="5"/>
        <v>19.285</v>
      </c>
      <c r="H16" s="70">
        <f t="shared" si="1"/>
        <v>20.071828</v>
      </c>
      <c r="I16" s="20">
        <f t="shared" si="2"/>
        <v>-0.97182799999999858</v>
      </c>
      <c r="J16" s="101" t="s">
        <v>56</v>
      </c>
      <c r="K16" s="72">
        <f t="shared" si="0"/>
        <v>-3.0640000000000001</v>
      </c>
    </row>
    <row r="17" spans="1:11" s="21" customFormat="1" ht="20.100000000000001" customHeight="1">
      <c r="A17" s="59" t="s">
        <v>46</v>
      </c>
      <c r="B17" s="60">
        <v>7.75</v>
      </c>
      <c r="C17" s="61">
        <v>7.54</v>
      </c>
      <c r="D17" s="62">
        <f t="shared" si="4"/>
        <v>7.6449999999999996</v>
      </c>
      <c r="E17" s="63">
        <v>8</v>
      </c>
      <c r="F17" s="77">
        <v>1.1000000000000001</v>
      </c>
      <c r="G17" s="78">
        <f t="shared" si="5"/>
        <v>8.4094999999999995</v>
      </c>
      <c r="H17" s="79">
        <f t="shared" si="1"/>
        <v>8.7526075999999993</v>
      </c>
      <c r="I17" s="80">
        <f t="shared" si="2"/>
        <v>-0.75260759999999927</v>
      </c>
      <c r="J17" s="81">
        <f t="shared" si="3"/>
        <v>9.2007411091199991</v>
      </c>
      <c r="K17" s="81">
        <f t="shared" si="0"/>
        <v>-1.2007411091199991</v>
      </c>
    </row>
    <row r="18" spans="1:11" ht="20.100000000000001" customHeight="1">
      <c r="A18" s="6" t="s">
        <v>47</v>
      </c>
      <c r="B18" s="68">
        <v>6.16</v>
      </c>
      <c r="C18" s="5">
        <v>5.69</v>
      </c>
      <c r="D18" s="13">
        <f t="shared" si="4"/>
        <v>5.9250000000000007</v>
      </c>
      <c r="E18" s="69">
        <v>6.8</v>
      </c>
      <c r="F18" s="13">
        <v>1.1000000000000001</v>
      </c>
      <c r="G18" s="29">
        <f t="shared" si="5"/>
        <v>6.517500000000001</v>
      </c>
      <c r="H18" s="70">
        <f t="shared" si="1"/>
        <v>6.7834140000000005</v>
      </c>
      <c r="I18" s="20">
        <f t="shared" si="2"/>
        <v>1.6585999999999324E-2</v>
      </c>
      <c r="J18" s="71">
        <f t="shared" si="3"/>
        <v>7.1307247968</v>
      </c>
      <c r="K18" s="72">
        <f t="shared" si="0"/>
        <v>-0.33072479680000022</v>
      </c>
    </row>
    <row r="19" spans="1:11" s="21" customFormat="1" ht="20.100000000000001" customHeight="1">
      <c r="A19" s="59" t="s">
        <v>48</v>
      </c>
      <c r="B19" s="60">
        <v>9.2799999999999994</v>
      </c>
      <c r="C19" s="61">
        <v>8.7899999999999991</v>
      </c>
      <c r="D19" s="62">
        <f t="shared" si="4"/>
        <v>9.0350000000000001</v>
      </c>
      <c r="E19" s="63">
        <v>8.3000000000000007</v>
      </c>
      <c r="F19" s="62">
        <v>1</v>
      </c>
      <c r="G19" s="64">
        <f t="shared" si="5"/>
        <v>9.0350000000000001</v>
      </c>
      <c r="H19" s="65">
        <f>G19*1.0408</f>
        <v>9.4036279999999994</v>
      </c>
      <c r="I19" s="66">
        <f>+E19-H19</f>
        <v>-1.1036279999999987</v>
      </c>
      <c r="J19" s="67">
        <f t="shared" si="3"/>
        <v>9.8850937535999979</v>
      </c>
      <c r="K19" s="67">
        <f>E19-J19</f>
        <v>-1.5850937535999972</v>
      </c>
    </row>
    <row r="20" spans="1:11" ht="20.100000000000001" customHeight="1">
      <c r="A20" s="1" t="s">
        <v>7</v>
      </c>
      <c r="B20" s="68"/>
      <c r="C20" s="5"/>
      <c r="D20" s="13"/>
      <c r="E20" s="82">
        <v>3.61</v>
      </c>
      <c r="F20" s="83"/>
      <c r="G20" s="83">
        <v>3.61</v>
      </c>
      <c r="H20" s="83">
        <v>3.61</v>
      </c>
      <c r="I20" s="20">
        <f t="shared" si="2"/>
        <v>0</v>
      </c>
      <c r="J20" s="83">
        <v>3.61</v>
      </c>
      <c r="K20" s="107">
        <f t="shared" si="0"/>
        <v>0</v>
      </c>
    </row>
    <row r="21" spans="1:11" ht="20.100000000000001" customHeight="1" thickBot="1">
      <c r="A21" s="84" t="s">
        <v>1</v>
      </c>
      <c r="B21" s="85">
        <v>169.97</v>
      </c>
      <c r="C21" s="86">
        <v>159.94000000000003</v>
      </c>
      <c r="D21" s="87">
        <f>AVERAGE(B21,C21)</f>
        <v>164.95500000000001</v>
      </c>
      <c r="E21" s="87">
        <f>SUM(E9:E20)+14.2</f>
        <v>167.86</v>
      </c>
      <c r="F21" s="87">
        <f>E21/D21</f>
        <v>1.0176108635688521</v>
      </c>
      <c r="G21" s="102">
        <v>159.33000000000001</v>
      </c>
      <c r="H21" s="102">
        <v>165.67</v>
      </c>
      <c r="I21" s="103">
        <v>2.19</v>
      </c>
      <c r="J21" s="104">
        <v>176.42</v>
      </c>
      <c r="K21" s="108">
        <f>E21-J21</f>
        <v>-8.5599999999999739</v>
      </c>
    </row>
    <row r="22" spans="1:11" ht="20.100000000000001" customHeight="1">
      <c r="A22" s="15"/>
      <c r="B22" s="2"/>
      <c r="C22" s="2"/>
      <c r="D22" s="88"/>
      <c r="E22" s="88"/>
      <c r="F22" s="5"/>
      <c r="G22" s="6"/>
      <c r="H22" s="6"/>
      <c r="I22" s="6"/>
      <c r="J22" s="6"/>
      <c r="K22" s="24"/>
    </row>
    <row r="23" spans="1:11">
      <c r="A23" s="8"/>
      <c r="B23" s="8"/>
      <c r="C23" s="8"/>
      <c r="D23" s="8"/>
      <c r="E23" s="9"/>
      <c r="F23" s="9"/>
      <c r="G23" s="10"/>
      <c r="H23" s="10"/>
      <c r="I23" s="10"/>
      <c r="J23" s="10"/>
      <c r="K23" s="10"/>
    </row>
    <row r="24" spans="1:11" s="10" customFormat="1" ht="15" customHeight="1">
      <c r="A24" s="89" t="s">
        <v>49</v>
      </c>
      <c r="B24" s="8"/>
      <c r="C24" s="8"/>
      <c r="D24" s="8"/>
      <c r="E24" s="9"/>
      <c r="F24" s="9"/>
    </row>
    <row r="25" spans="1:11" s="10" customFormat="1" ht="15" customHeight="1">
      <c r="A25" s="89" t="s">
        <v>50</v>
      </c>
      <c r="B25" s="8"/>
      <c r="C25" s="8"/>
      <c r="D25" s="8"/>
      <c r="E25" s="9"/>
      <c r="F25" s="9"/>
    </row>
    <row r="26" spans="1:11" s="10" customFormat="1" ht="15" customHeight="1">
      <c r="A26" s="1"/>
      <c r="B26" s="1"/>
      <c r="C26" s="109"/>
      <c r="D26" s="109"/>
      <c r="E26" s="1"/>
      <c r="F26" s="1"/>
      <c r="G26"/>
      <c r="H26"/>
      <c r="I26"/>
      <c r="J26"/>
      <c r="K26"/>
    </row>
    <row r="27" spans="1:11">
      <c r="A27" s="110" t="s">
        <v>5</v>
      </c>
      <c r="B27" s="111"/>
      <c r="C27" s="111"/>
      <c r="D27" s="111"/>
      <c r="E27" s="111"/>
      <c r="F27" s="111"/>
      <c r="G27" s="10"/>
      <c r="H27" s="10"/>
      <c r="I27" s="10"/>
      <c r="J27" s="10"/>
      <c r="K27" s="10"/>
    </row>
    <row r="28" spans="1:11" s="10" customFormat="1" ht="15" customHeight="1">
      <c r="A28" s="112" t="s">
        <v>51</v>
      </c>
      <c r="B28" s="113"/>
      <c r="C28" s="113"/>
      <c r="D28" s="113"/>
      <c r="E28" s="111"/>
      <c r="F28" s="111"/>
    </row>
    <row r="29" spans="1:11" s="10" customFormat="1" ht="15" customHeight="1">
      <c r="A29" s="112" t="s">
        <v>79</v>
      </c>
      <c r="B29" s="113"/>
      <c r="C29" s="113"/>
      <c r="D29" s="113"/>
      <c r="E29" s="111"/>
      <c r="F29" s="111"/>
    </row>
    <row r="30" spans="1:11" s="10" customFormat="1" ht="15" customHeight="1">
      <c r="A30" s="112" t="s">
        <v>52</v>
      </c>
      <c r="B30" s="113"/>
      <c r="C30" s="113"/>
      <c r="D30" s="113"/>
      <c r="E30" s="111"/>
      <c r="F30" s="111"/>
    </row>
    <row r="31" spans="1:11" s="10" customFormat="1" ht="15" customHeight="1">
      <c r="A31" s="112" t="s">
        <v>83</v>
      </c>
      <c r="B31" s="113"/>
      <c r="C31" s="113"/>
      <c r="D31" s="113"/>
      <c r="E31" s="111"/>
      <c r="F31" s="111"/>
    </row>
    <row r="32" spans="1:11" s="10" customFormat="1" ht="15" customHeight="1">
      <c r="A32" s="114" t="s">
        <v>82</v>
      </c>
      <c r="B32" s="24"/>
      <c r="C32" s="24"/>
      <c r="D32" s="24"/>
      <c r="E32" s="115"/>
      <c r="F32" s="115"/>
    </row>
    <row r="33" spans="1:6" s="10" customFormat="1">
      <c r="A33" s="3" t="s">
        <v>6</v>
      </c>
      <c r="B33" s="24"/>
      <c r="C33" s="24"/>
      <c r="D33" s="24"/>
      <c r="E33" s="115"/>
      <c r="F33" s="115"/>
    </row>
    <row r="34" spans="1:6" s="10" customFormat="1">
      <c r="A34" s="116" t="s">
        <v>53</v>
      </c>
      <c r="B34" s="24"/>
      <c r="C34" s="24"/>
      <c r="D34" s="24"/>
      <c r="E34" s="115"/>
      <c r="F34" s="115"/>
    </row>
    <row r="35" spans="1:6" s="10" customFormat="1">
      <c r="A35" s="116" t="s">
        <v>57</v>
      </c>
      <c r="B35" s="24"/>
      <c r="C35" s="24"/>
      <c r="D35" s="24"/>
      <c r="E35" s="115"/>
      <c r="F35" s="115"/>
    </row>
    <row r="36" spans="1:6" s="10" customFormat="1">
      <c r="A36" s="116" t="s">
        <v>54</v>
      </c>
      <c r="B36" s="24"/>
      <c r="C36" s="24"/>
      <c r="D36" s="24"/>
      <c r="E36" s="115"/>
      <c r="F36" s="115"/>
    </row>
    <row r="37" spans="1:6" s="10" customFormat="1">
      <c r="A37" s="116" t="s">
        <v>55</v>
      </c>
      <c r="B37" s="24"/>
      <c r="C37" s="24"/>
      <c r="D37" s="24"/>
      <c r="E37" s="115"/>
      <c r="F37" s="115"/>
    </row>
    <row r="38" spans="1:6" s="10" customFormat="1">
      <c r="A38" s="23"/>
      <c r="E38" s="11"/>
      <c r="F38" s="11"/>
    </row>
    <row r="39" spans="1:6" s="10" customFormat="1" ht="15" customHeight="1">
      <c r="A39" s="22"/>
      <c r="B39" s="8"/>
      <c r="C39" s="8"/>
      <c r="D39" s="8"/>
      <c r="E39" s="9"/>
      <c r="F39" s="9"/>
    </row>
    <row r="40" spans="1:6" s="10" customFormat="1" ht="15" customHeight="1">
      <c r="A40" s="8"/>
      <c r="B40" s="8"/>
      <c r="C40" s="8"/>
      <c r="D40" s="8"/>
      <c r="E40" s="9"/>
      <c r="F40" s="9"/>
    </row>
    <row r="41" spans="1:6" s="10" customFormat="1" ht="15" customHeight="1">
      <c r="A41" s="8"/>
      <c r="B41" s="8"/>
      <c r="C41" s="8"/>
      <c r="D41" s="8"/>
      <c r="E41" s="9"/>
      <c r="F41" s="9"/>
    </row>
    <row r="42" spans="1:6" s="10" customFormat="1" ht="15" customHeight="1">
      <c r="A42" s="8"/>
      <c r="B42" s="8"/>
      <c r="C42" s="8"/>
      <c r="D42" s="8"/>
      <c r="E42" s="9"/>
      <c r="F42" s="9"/>
    </row>
    <row r="43" spans="1:6" s="10" customFormat="1" ht="15" customHeight="1">
      <c r="A43" s="8"/>
      <c r="B43" s="8"/>
      <c r="C43" s="8"/>
      <c r="D43" s="8"/>
      <c r="E43" s="9"/>
      <c r="F43" s="9"/>
    </row>
    <row r="44" spans="1:6" s="10" customFormat="1">
      <c r="E44" s="11"/>
      <c r="F44" s="11"/>
    </row>
    <row r="45" spans="1:6" s="10" customFormat="1">
      <c r="E45" s="11"/>
      <c r="F45" s="11"/>
    </row>
    <row r="46" spans="1:6" s="10" customFormat="1">
      <c r="E46" s="11"/>
      <c r="F46" s="11"/>
    </row>
    <row r="47" spans="1:6" s="10" customFormat="1">
      <c r="E47" s="11"/>
      <c r="F47" s="11"/>
    </row>
    <row r="48" spans="1:6" s="10" customFormat="1">
      <c r="E48" s="11"/>
      <c r="F48" s="11"/>
    </row>
    <row r="49" spans="5:6" s="10" customFormat="1">
      <c r="E49" s="11"/>
      <c r="F49" s="11"/>
    </row>
    <row r="50" spans="5:6" s="10" customFormat="1">
      <c r="E50" s="11"/>
      <c r="F50" s="11"/>
    </row>
  </sheetData>
  <mergeCells count="3">
    <mergeCell ref="B4:C4"/>
    <mergeCell ref="A1:K1"/>
    <mergeCell ref="A2:K2"/>
  </mergeCells>
  <phoneticPr fontId="0" type="noConversion"/>
  <printOptions horizontalCentered="1"/>
  <pageMargins left="0.7" right="0.7" top="0.5" bottom="0.5" header="0" footer="0.05"/>
  <pageSetup paperSize="5" scale="73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0" zoomScaleNormal="100" workbookViewId="0">
      <selection activeCell="I37" sqref="I37"/>
    </sheetView>
  </sheetViews>
  <sheetFormatPr defaultRowHeight="15"/>
  <cols>
    <col min="1" max="1" width="13.85546875" customWidth="1"/>
    <col min="2" max="2" width="12.7109375" customWidth="1"/>
    <col min="3" max="3" width="13.5703125" customWidth="1"/>
    <col min="4" max="4" width="14.140625" customWidth="1"/>
    <col min="5" max="6" width="14.28515625" customWidth="1"/>
  </cols>
  <sheetData>
    <row r="1" spans="1:11">
      <c r="A1" s="121" t="s">
        <v>12</v>
      </c>
      <c r="B1" s="121"/>
      <c r="C1" s="121"/>
      <c r="D1" s="121"/>
      <c r="E1" s="121"/>
      <c r="F1" s="121"/>
      <c r="G1" s="121"/>
      <c r="H1" s="121"/>
      <c r="I1" s="46"/>
      <c r="J1" s="46"/>
      <c r="K1" s="46"/>
    </row>
    <row r="2" spans="1:11" ht="29.25" customHeight="1"/>
    <row r="3" spans="1:11">
      <c r="A3" t="s">
        <v>13</v>
      </c>
    </row>
    <row r="4" spans="1:11">
      <c r="A4" t="s">
        <v>14</v>
      </c>
    </row>
    <row r="5" spans="1:11">
      <c r="A5" t="s">
        <v>30</v>
      </c>
    </row>
    <row r="6" spans="1:11">
      <c r="A6" t="s">
        <v>15</v>
      </c>
    </row>
    <row r="7" spans="1:11">
      <c r="A7" t="s">
        <v>16</v>
      </c>
    </row>
    <row r="8" spans="1:11">
      <c r="A8" t="s">
        <v>17</v>
      </c>
    </row>
    <row r="11" spans="1:11" s="30" customFormat="1" ht="33" customHeight="1">
      <c r="A11" s="33"/>
      <c r="B11" s="43" t="s">
        <v>25</v>
      </c>
      <c r="C11" s="41" t="s">
        <v>26</v>
      </c>
      <c r="D11" s="42" t="s">
        <v>27</v>
      </c>
      <c r="E11" s="41" t="s">
        <v>28</v>
      </c>
      <c r="F11" s="42" t="s">
        <v>29</v>
      </c>
    </row>
    <row r="12" spans="1:11">
      <c r="A12" s="34" t="s">
        <v>18</v>
      </c>
      <c r="B12" s="44">
        <v>27599</v>
      </c>
      <c r="C12" s="32">
        <v>0.18</v>
      </c>
      <c r="D12" s="37">
        <v>32567</v>
      </c>
      <c r="E12" s="32">
        <v>0.1</v>
      </c>
      <c r="F12" s="36">
        <v>35824</v>
      </c>
    </row>
    <row r="13" spans="1:11">
      <c r="A13" s="35" t="s">
        <v>19</v>
      </c>
      <c r="B13" s="44">
        <v>16668</v>
      </c>
      <c r="C13" s="32">
        <v>-0.08</v>
      </c>
      <c r="D13" s="37">
        <v>15335</v>
      </c>
      <c r="E13" s="32">
        <v>0.12</v>
      </c>
      <c r="F13" s="37">
        <v>17175</v>
      </c>
    </row>
    <row r="14" spans="1:11">
      <c r="A14" s="35" t="s">
        <v>20</v>
      </c>
      <c r="B14" s="44">
        <v>13483</v>
      </c>
      <c r="C14" s="32">
        <v>-0.02</v>
      </c>
      <c r="D14" s="37">
        <v>13213</v>
      </c>
      <c r="E14" s="32">
        <v>-0.08</v>
      </c>
      <c r="F14" s="37">
        <v>12156</v>
      </c>
    </row>
    <row r="15" spans="1:11">
      <c r="A15" s="35" t="s">
        <v>21</v>
      </c>
      <c r="B15" s="44">
        <v>14492</v>
      </c>
      <c r="C15" s="32">
        <v>0.02</v>
      </c>
      <c r="D15" s="37">
        <v>14782</v>
      </c>
      <c r="E15" s="32">
        <v>-0.01</v>
      </c>
      <c r="F15" s="37">
        <v>14634</v>
      </c>
    </row>
    <row r="16" spans="1:11">
      <c r="A16" s="35" t="s">
        <v>22</v>
      </c>
      <c r="B16" s="44">
        <v>3231</v>
      </c>
      <c r="C16" s="32">
        <v>0.1</v>
      </c>
      <c r="D16" s="37">
        <v>3554</v>
      </c>
      <c r="E16" s="32">
        <v>0.05</v>
      </c>
      <c r="F16" s="37">
        <v>3732</v>
      </c>
    </row>
    <row r="17" spans="1:6">
      <c r="A17" s="35" t="s">
        <v>23</v>
      </c>
      <c r="B17" s="45">
        <v>863</v>
      </c>
      <c r="C17" s="38"/>
      <c r="D17" s="39"/>
      <c r="E17" s="38"/>
      <c r="F17" s="39"/>
    </row>
    <row r="18" spans="1:6">
      <c r="A18" s="25" t="s">
        <v>24</v>
      </c>
      <c r="B18" s="31">
        <v>76336</v>
      </c>
      <c r="C18" s="47">
        <v>4.0800000000000003E-2</v>
      </c>
      <c r="D18" s="31">
        <v>79451</v>
      </c>
      <c r="E18" s="47">
        <v>5.1200000000000002E-2</v>
      </c>
      <c r="F18" s="40">
        <v>83521</v>
      </c>
    </row>
  </sheetData>
  <mergeCells count="1">
    <mergeCell ref="A1:H1"/>
  </mergeCells>
  <phoneticPr fontId="0" type="noConversion"/>
  <pageMargins left="0.7" right="0.7" top="0.75" bottom="0.75" header="0.3" footer="0.3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FTE Projection Model</vt:lpstr>
      <vt:lpstr>Predicted Enrollments</vt:lpstr>
      <vt:lpstr>'FTE Projection Model'!Print_Area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Allman</dc:creator>
  <cp:lastModifiedBy>wendyford</cp:lastModifiedBy>
  <cp:lastPrinted>2009-08-13T17:40:36Z</cp:lastPrinted>
  <dcterms:created xsi:type="dcterms:W3CDTF">2009-06-18T13:56:40Z</dcterms:created>
  <dcterms:modified xsi:type="dcterms:W3CDTF">2009-11-04T15:59:52Z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-1437091609</vt:i4>
  </property>
  <property fmtid="{D5CDD505-2E9C-101B-9397-08002B2CF9AE}" pid="3" name="_NewReviewCycle">
    <vt:lpwstr/>
  </property>
  <property fmtid="{D5CDD505-2E9C-101B-9397-08002B2CF9AE}" pid="4" name="_EmailSubject">
    <vt:lpwstr>FTE Projection Model (10-11)</vt:lpwstr>
  </property>
  <property fmtid="{D5CDD505-2E9C-101B-9397-08002B2CF9AE}" pid="5" name="_AuthorEmail">
    <vt:lpwstr>trallman@email.wcu.edu</vt:lpwstr>
  </property>
  <property fmtid="{D5CDD505-2E9C-101B-9397-08002B2CF9AE}" pid="6" name="_AuthorEmailDisplayName">
    <vt:lpwstr>Tammy Allman</vt:lpwstr>
  </property>
  <property fmtid="{D5CDD505-2E9C-101B-9397-08002B2CF9AE}" pid="7" name="_ReviewingToolsShownOnce">
    <vt:lpwstr/>
  </property>
</Properties>
</file>