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proffitt\Desktop\"/>
    </mc:Choice>
  </mc:AlternateContent>
  <xr:revisionPtr revIDLastSave="0" documentId="13_ncr:1_{BA987092-248B-4E58-93A3-43EFE4D1938D}" xr6:coauthVersionLast="47" xr6:coauthVersionMax="47" xr10:uidLastSave="{00000000-0000-0000-0000-000000000000}"/>
  <bookViews>
    <workbookView xWindow="-120" yWindow="-120" windowWidth="29040" windowHeight="15840" xr2:uid="{963F91E2-A2D9-4849-88DB-40C1750607C1}"/>
  </bookViews>
  <sheets>
    <sheet name="Fall 22-Spring 23 Hourly Ra" sheetId="1" r:id="rId1"/>
  </sheets>
  <definedNames>
    <definedName name="_xlnm.Print_Area" localSheetId="0">'Fall 22-Spring 23 Hourly Ra'!$A$1:$V$256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53" i="1" l="1"/>
  <c r="K253" i="1" s="1"/>
  <c r="E253" i="1"/>
  <c r="K252" i="1"/>
  <c r="J252" i="1"/>
  <c r="E252" i="1"/>
  <c r="K251" i="1"/>
  <c r="J251" i="1"/>
  <c r="E251" i="1"/>
  <c r="K250" i="1"/>
  <c r="J250" i="1"/>
  <c r="E250" i="1"/>
  <c r="D250" i="1"/>
  <c r="K249" i="1"/>
  <c r="J249" i="1"/>
  <c r="D249" i="1"/>
  <c r="E249" i="1" s="1"/>
  <c r="R248" i="1"/>
  <c r="K248" i="1"/>
  <c r="J248" i="1"/>
  <c r="D248" i="1"/>
  <c r="E248" i="1" s="1"/>
  <c r="J247" i="1"/>
  <c r="K247" i="1" s="1"/>
  <c r="E247" i="1"/>
  <c r="D247" i="1"/>
  <c r="K246" i="1"/>
  <c r="J246" i="1"/>
  <c r="E246" i="1"/>
  <c r="D246" i="1"/>
  <c r="K245" i="1"/>
  <c r="J245" i="1"/>
  <c r="D245" i="1"/>
  <c r="E224" i="1"/>
  <c r="F224" i="1" s="1"/>
  <c r="F223" i="1"/>
  <c r="E223" i="1"/>
  <c r="E222" i="1"/>
  <c r="F222" i="1" s="1"/>
  <c r="F221" i="1"/>
  <c r="E221" i="1"/>
  <c r="E220" i="1"/>
  <c r="F220" i="1" s="1"/>
  <c r="F219" i="1"/>
  <c r="E219" i="1"/>
  <c r="E218" i="1"/>
  <c r="F218" i="1" s="1"/>
  <c r="F217" i="1"/>
  <c r="H215" i="1"/>
  <c r="F215" i="1"/>
  <c r="E215" i="1"/>
  <c r="H214" i="1"/>
  <c r="F214" i="1"/>
  <c r="E214" i="1"/>
  <c r="H213" i="1"/>
  <c r="F213" i="1"/>
  <c r="E213" i="1"/>
  <c r="H212" i="1"/>
  <c r="E212" i="1"/>
  <c r="F212" i="1" s="1"/>
  <c r="H211" i="1"/>
  <c r="F211" i="1"/>
  <c r="E211" i="1"/>
  <c r="H210" i="1"/>
  <c r="E210" i="1"/>
  <c r="F210" i="1" s="1"/>
  <c r="H209" i="1"/>
  <c r="F209" i="1"/>
  <c r="E209" i="1"/>
  <c r="F208" i="1"/>
  <c r="F206" i="1"/>
  <c r="F205" i="1"/>
  <c r="T201" i="1"/>
  <c r="S201" i="1"/>
  <c r="N201" i="1"/>
  <c r="M201" i="1"/>
  <c r="L201" i="1"/>
  <c r="I201" i="1"/>
  <c r="F201" i="1"/>
  <c r="T200" i="1"/>
  <c r="S200" i="1"/>
  <c r="N200" i="1"/>
  <c r="M200" i="1"/>
  <c r="L200" i="1"/>
  <c r="I200" i="1"/>
  <c r="F200" i="1"/>
  <c r="T199" i="1"/>
  <c r="S199" i="1"/>
  <c r="N199" i="1"/>
  <c r="M199" i="1"/>
  <c r="L199" i="1"/>
  <c r="I199" i="1"/>
  <c r="F199" i="1"/>
  <c r="T198" i="1"/>
  <c r="S198" i="1"/>
  <c r="O198" i="1"/>
  <c r="N198" i="1"/>
  <c r="M198" i="1"/>
  <c r="L198" i="1"/>
  <c r="I198" i="1"/>
  <c r="F198" i="1"/>
  <c r="T197" i="1"/>
  <c r="S197" i="1"/>
  <c r="O197" i="1"/>
  <c r="N197" i="1"/>
  <c r="M197" i="1"/>
  <c r="L197" i="1"/>
  <c r="I197" i="1"/>
  <c r="F197" i="1"/>
  <c r="T196" i="1"/>
  <c r="S196" i="1"/>
  <c r="O196" i="1"/>
  <c r="N196" i="1"/>
  <c r="M196" i="1"/>
  <c r="L196" i="1"/>
  <c r="I196" i="1"/>
  <c r="F196" i="1"/>
  <c r="T195" i="1"/>
  <c r="S195" i="1"/>
  <c r="O195" i="1"/>
  <c r="N195" i="1"/>
  <c r="M195" i="1"/>
  <c r="L195" i="1"/>
  <c r="I195" i="1"/>
  <c r="F195" i="1"/>
  <c r="O194" i="1"/>
  <c r="O201" i="1" s="1"/>
  <c r="F194" i="1"/>
  <c r="T192" i="1"/>
  <c r="S192" i="1"/>
  <c r="O192" i="1"/>
  <c r="N192" i="1"/>
  <c r="M192" i="1"/>
  <c r="L192" i="1"/>
  <c r="I192" i="1"/>
  <c r="E192" i="1"/>
  <c r="F192" i="1" s="1"/>
  <c r="T191" i="1"/>
  <c r="S191" i="1"/>
  <c r="O191" i="1"/>
  <c r="N191" i="1"/>
  <c r="M191" i="1"/>
  <c r="L191" i="1"/>
  <c r="I191" i="1"/>
  <c r="F191" i="1"/>
  <c r="E191" i="1"/>
  <c r="T190" i="1"/>
  <c r="S190" i="1"/>
  <c r="O190" i="1"/>
  <c r="N190" i="1"/>
  <c r="M190" i="1"/>
  <c r="L190" i="1"/>
  <c r="I190" i="1"/>
  <c r="F190" i="1"/>
  <c r="E190" i="1"/>
  <c r="T189" i="1"/>
  <c r="S189" i="1"/>
  <c r="O189" i="1"/>
  <c r="N189" i="1"/>
  <c r="M189" i="1"/>
  <c r="L189" i="1"/>
  <c r="I189" i="1"/>
  <c r="F189" i="1"/>
  <c r="E189" i="1"/>
  <c r="T188" i="1"/>
  <c r="S188" i="1"/>
  <c r="O188" i="1"/>
  <c r="N188" i="1"/>
  <c r="M188" i="1"/>
  <c r="L188" i="1"/>
  <c r="I188" i="1"/>
  <c r="F188" i="1"/>
  <c r="E188" i="1"/>
  <c r="T187" i="1"/>
  <c r="S187" i="1"/>
  <c r="O187" i="1"/>
  <c r="N187" i="1"/>
  <c r="M187" i="1"/>
  <c r="L187" i="1"/>
  <c r="I187" i="1"/>
  <c r="F187" i="1"/>
  <c r="E187" i="1"/>
  <c r="T186" i="1"/>
  <c r="S186" i="1"/>
  <c r="O186" i="1"/>
  <c r="N186" i="1"/>
  <c r="M186" i="1"/>
  <c r="L186" i="1"/>
  <c r="I186" i="1"/>
  <c r="F186" i="1"/>
  <c r="E186" i="1"/>
  <c r="F185" i="1"/>
  <c r="O183" i="1"/>
  <c r="K183" i="1"/>
  <c r="F183" i="1"/>
  <c r="K182" i="1"/>
  <c r="F182" i="1"/>
  <c r="F178" i="1"/>
  <c r="T177" i="1"/>
  <c r="S177" i="1"/>
  <c r="N177" i="1"/>
  <c r="M177" i="1"/>
  <c r="L177" i="1"/>
  <c r="I177" i="1"/>
  <c r="F177" i="1"/>
  <c r="E177" i="1"/>
  <c r="U176" i="1"/>
  <c r="T176" i="1"/>
  <c r="S176" i="1"/>
  <c r="N176" i="1"/>
  <c r="M176" i="1"/>
  <c r="L176" i="1"/>
  <c r="I176" i="1"/>
  <c r="E176" i="1"/>
  <c r="F176" i="1" s="1"/>
  <c r="V175" i="1"/>
  <c r="T175" i="1"/>
  <c r="S175" i="1"/>
  <c r="O175" i="1"/>
  <c r="N175" i="1"/>
  <c r="M175" i="1"/>
  <c r="L175" i="1"/>
  <c r="I175" i="1"/>
  <c r="F175" i="1"/>
  <c r="E175" i="1"/>
  <c r="T174" i="1"/>
  <c r="S174" i="1"/>
  <c r="O174" i="1"/>
  <c r="N174" i="1"/>
  <c r="M174" i="1"/>
  <c r="L174" i="1"/>
  <c r="I174" i="1"/>
  <c r="F174" i="1"/>
  <c r="E174" i="1"/>
  <c r="T173" i="1"/>
  <c r="S173" i="1"/>
  <c r="O173" i="1"/>
  <c r="N173" i="1"/>
  <c r="M173" i="1"/>
  <c r="L173" i="1"/>
  <c r="I173" i="1"/>
  <c r="F173" i="1"/>
  <c r="E173" i="1"/>
  <c r="T172" i="1"/>
  <c r="S172" i="1"/>
  <c r="O172" i="1"/>
  <c r="N172" i="1"/>
  <c r="M172" i="1"/>
  <c r="L172" i="1"/>
  <c r="I172" i="1"/>
  <c r="F172" i="1"/>
  <c r="E172" i="1"/>
  <c r="T171" i="1"/>
  <c r="S171" i="1"/>
  <c r="O171" i="1"/>
  <c r="N171" i="1"/>
  <c r="M171" i="1"/>
  <c r="L171" i="1"/>
  <c r="I171" i="1"/>
  <c r="F171" i="1"/>
  <c r="E171" i="1"/>
  <c r="U170" i="1"/>
  <c r="U175" i="1" s="1"/>
  <c r="O170" i="1"/>
  <c r="O177" i="1" s="1"/>
  <c r="F170" i="1"/>
  <c r="T168" i="1"/>
  <c r="S168" i="1"/>
  <c r="O168" i="1"/>
  <c r="N168" i="1"/>
  <c r="M168" i="1"/>
  <c r="L168" i="1"/>
  <c r="I168" i="1"/>
  <c r="F168" i="1"/>
  <c r="E168" i="1"/>
  <c r="U167" i="1"/>
  <c r="T167" i="1"/>
  <c r="S167" i="1"/>
  <c r="O167" i="1"/>
  <c r="N167" i="1"/>
  <c r="M167" i="1"/>
  <c r="L167" i="1"/>
  <c r="I167" i="1"/>
  <c r="F167" i="1"/>
  <c r="E167" i="1"/>
  <c r="V166" i="1"/>
  <c r="V168" i="1" s="1"/>
  <c r="T166" i="1"/>
  <c r="S166" i="1"/>
  <c r="O166" i="1"/>
  <c r="N166" i="1"/>
  <c r="M166" i="1"/>
  <c r="L166" i="1"/>
  <c r="I166" i="1"/>
  <c r="F166" i="1"/>
  <c r="E166" i="1"/>
  <c r="T165" i="1"/>
  <c r="S165" i="1"/>
  <c r="O165" i="1"/>
  <c r="N165" i="1"/>
  <c r="M165" i="1"/>
  <c r="L165" i="1"/>
  <c r="I165" i="1"/>
  <c r="F165" i="1"/>
  <c r="E165" i="1"/>
  <c r="T164" i="1"/>
  <c r="S164" i="1"/>
  <c r="O164" i="1"/>
  <c r="N164" i="1"/>
  <c r="M164" i="1"/>
  <c r="L164" i="1"/>
  <c r="I164" i="1"/>
  <c r="F164" i="1"/>
  <c r="E164" i="1"/>
  <c r="T163" i="1"/>
  <c r="S163" i="1"/>
  <c r="O163" i="1"/>
  <c r="N163" i="1"/>
  <c r="M163" i="1"/>
  <c r="L163" i="1"/>
  <c r="I163" i="1"/>
  <c r="F163" i="1"/>
  <c r="E163" i="1"/>
  <c r="T162" i="1"/>
  <c r="S162" i="1"/>
  <c r="O162" i="1"/>
  <c r="N162" i="1"/>
  <c r="M162" i="1"/>
  <c r="L162" i="1"/>
  <c r="I162" i="1"/>
  <c r="F162" i="1"/>
  <c r="E162" i="1"/>
  <c r="U161" i="1"/>
  <c r="U168" i="1" s="1"/>
  <c r="K161" i="1"/>
  <c r="K166" i="1" s="1"/>
  <c r="F161" i="1"/>
  <c r="O159" i="1"/>
  <c r="K159" i="1"/>
  <c r="F159" i="1"/>
  <c r="V158" i="1"/>
  <c r="K158" i="1"/>
  <c r="F158" i="1"/>
  <c r="U153" i="1"/>
  <c r="T153" i="1"/>
  <c r="S153" i="1"/>
  <c r="O153" i="1"/>
  <c r="N153" i="1"/>
  <c r="M153" i="1"/>
  <c r="L153" i="1"/>
  <c r="I153" i="1"/>
  <c r="F153" i="1"/>
  <c r="U152" i="1"/>
  <c r="T152" i="1"/>
  <c r="S152" i="1"/>
  <c r="O152" i="1"/>
  <c r="N152" i="1"/>
  <c r="M152" i="1"/>
  <c r="L152" i="1"/>
  <c r="I152" i="1"/>
  <c r="F152" i="1"/>
  <c r="V151" i="1"/>
  <c r="V153" i="1" s="1"/>
  <c r="U151" i="1"/>
  <c r="T151" i="1"/>
  <c r="S151" i="1"/>
  <c r="O151" i="1"/>
  <c r="N151" i="1"/>
  <c r="M151" i="1"/>
  <c r="L151" i="1"/>
  <c r="I151" i="1"/>
  <c r="F151" i="1"/>
  <c r="U150" i="1"/>
  <c r="T150" i="1"/>
  <c r="S150" i="1"/>
  <c r="N150" i="1"/>
  <c r="M150" i="1"/>
  <c r="L150" i="1"/>
  <c r="I150" i="1"/>
  <c r="F150" i="1"/>
  <c r="T149" i="1"/>
  <c r="S149" i="1"/>
  <c r="N149" i="1"/>
  <c r="M149" i="1"/>
  <c r="L149" i="1"/>
  <c r="I149" i="1"/>
  <c r="F149" i="1"/>
  <c r="U148" i="1"/>
  <c r="T148" i="1"/>
  <c r="S148" i="1"/>
  <c r="O148" i="1"/>
  <c r="N148" i="1"/>
  <c r="M148" i="1"/>
  <c r="L148" i="1"/>
  <c r="I148" i="1"/>
  <c r="F148" i="1"/>
  <c r="T147" i="1"/>
  <c r="S147" i="1"/>
  <c r="O147" i="1"/>
  <c r="N147" i="1"/>
  <c r="M147" i="1"/>
  <c r="L147" i="1"/>
  <c r="I147" i="1"/>
  <c r="F147" i="1"/>
  <c r="U146" i="1"/>
  <c r="U147" i="1" s="1"/>
  <c r="O146" i="1"/>
  <c r="O149" i="1" s="1"/>
  <c r="F146" i="1"/>
  <c r="T144" i="1"/>
  <c r="S144" i="1"/>
  <c r="O144" i="1"/>
  <c r="N144" i="1"/>
  <c r="M144" i="1"/>
  <c r="L144" i="1"/>
  <c r="I144" i="1"/>
  <c r="F144" i="1"/>
  <c r="E144" i="1"/>
  <c r="V143" i="1"/>
  <c r="T143" i="1"/>
  <c r="S143" i="1"/>
  <c r="O143" i="1"/>
  <c r="N143" i="1"/>
  <c r="M143" i="1"/>
  <c r="L143" i="1"/>
  <c r="I143" i="1"/>
  <c r="E143" i="1"/>
  <c r="F143" i="1" s="1"/>
  <c r="V142" i="1"/>
  <c r="V144" i="1" s="1"/>
  <c r="U142" i="1"/>
  <c r="T142" i="1"/>
  <c r="S142" i="1"/>
  <c r="O142" i="1"/>
  <c r="N142" i="1"/>
  <c r="M142" i="1"/>
  <c r="L142" i="1"/>
  <c r="I142" i="1"/>
  <c r="E142" i="1"/>
  <c r="F142" i="1" s="1"/>
  <c r="T141" i="1"/>
  <c r="S141" i="1"/>
  <c r="O141" i="1"/>
  <c r="N141" i="1"/>
  <c r="M141" i="1"/>
  <c r="L141" i="1"/>
  <c r="I141" i="1"/>
  <c r="E141" i="1"/>
  <c r="F141" i="1" s="1"/>
  <c r="U140" i="1"/>
  <c r="T140" i="1"/>
  <c r="S140" i="1"/>
  <c r="O140" i="1"/>
  <c r="N140" i="1"/>
  <c r="M140" i="1"/>
  <c r="L140" i="1"/>
  <c r="I140" i="1"/>
  <c r="E140" i="1"/>
  <c r="F140" i="1" s="1"/>
  <c r="U139" i="1"/>
  <c r="T139" i="1"/>
  <c r="S139" i="1"/>
  <c r="O139" i="1"/>
  <c r="N139" i="1"/>
  <c r="M139" i="1"/>
  <c r="L139" i="1"/>
  <c r="I139" i="1"/>
  <c r="E139" i="1"/>
  <c r="F139" i="1" s="1"/>
  <c r="T138" i="1"/>
  <c r="S138" i="1"/>
  <c r="O138" i="1"/>
  <c r="N138" i="1"/>
  <c r="M138" i="1"/>
  <c r="L138" i="1"/>
  <c r="I138" i="1"/>
  <c r="E138" i="1"/>
  <c r="F138" i="1" s="1"/>
  <c r="U137" i="1"/>
  <c r="K137" i="1"/>
  <c r="K143" i="1" s="1"/>
  <c r="F137" i="1"/>
  <c r="O135" i="1"/>
  <c r="K135" i="1"/>
  <c r="F135" i="1"/>
  <c r="V134" i="1"/>
  <c r="K134" i="1"/>
  <c r="F134" i="1"/>
  <c r="U128" i="1"/>
  <c r="T128" i="1"/>
  <c r="F128" i="1"/>
  <c r="U127" i="1"/>
  <c r="T127" i="1"/>
  <c r="N127" i="1"/>
  <c r="F127" i="1"/>
  <c r="V126" i="1"/>
  <c r="U126" i="1"/>
  <c r="T126" i="1"/>
  <c r="N126" i="1"/>
  <c r="F126" i="1"/>
  <c r="T125" i="1"/>
  <c r="F125" i="1"/>
  <c r="U124" i="1"/>
  <c r="T124" i="1"/>
  <c r="F124" i="1"/>
  <c r="U123" i="1"/>
  <c r="T123" i="1"/>
  <c r="F123" i="1"/>
  <c r="U122" i="1"/>
  <c r="T122" i="1"/>
  <c r="F122" i="1"/>
  <c r="U121" i="1"/>
  <c r="U125" i="1" s="1"/>
  <c r="F121" i="1"/>
  <c r="V119" i="1"/>
  <c r="T119" i="1"/>
  <c r="E119" i="1"/>
  <c r="F119" i="1" s="1"/>
  <c r="T118" i="1"/>
  <c r="K118" i="1"/>
  <c r="F118" i="1"/>
  <c r="E118" i="1"/>
  <c r="V117" i="1"/>
  <c r="T117" i="1"/>
  <c r="F117" i="1"/>
  <c r="E117" i="1"/>
  <c r="T116" i="1"/>
  <c r="N116" i="1"/>
  <c r="E116" i="1"/>
  <c r="F116" i="1" s="1"/>
  <c r="T115" i="1"/>
  <c r="F115" i="1"/>
  <c r="E115" i="1"/>
  <c r="T114" i="1"/>
  <c r="N114" i="1"/>
  <c r="E114" i="1"/>
  <c r="F114" i="1" s="1"/>
  <c r="T113" i="1"/>
  <c r="F113" i="1"/>
  <c r="E113" i="1"/>
  <c r="U112" i="1"/>
  <c r="U117" i="1" s="1"/>
  <c r="N112" i="1"/>
  <c r="K112" i="1"/>
  <c r="K117" i="1" s="1"/>
  <c r="F112" i="1"/>
  <c r="V110" i="1"/>
  <c r="K110" i="1"/>
  <c r="F110" i="1"/>
  <c r="V109" i="1"/>
  <c r="K109" i="1"/>
  <c r="F109" i="1"/>
  <c r="T105" i="1"/>
  <c r="N105" i="1"/>
  <c r="F105" i="1"/>
  <c r="E105" i="1"/>
  <c r="T104" i="1"/>
  <c r="F104" i="1"/>
  <c r="E104" i="1"/>
  <c r="V103" i="1"/>
  <c r="T103" i="1"/>
  <c r="H103" i="1"/>
  <c r="F103" i="1"/>
  <c r="E103" i="1"/>
  <c r="T102" i="1"/>
  <c r="H102" i="1"/>
  <c r="F102" i="1"/>
  <c r="E102" i="1"/>
  <c r="T101" i="1"/>
  <c r="H101" i="1"/>
  <c r="F101" i="1"/>
  <c r="E101" i="1"/>
  <c r="T100" i="1"/>
  <c r="H100" i="1"/>
  <c r="F100" i="1"/>
  <c r="E100" i="1"/>
  <c r="T99" i="1"/>
  <c r="H99" i="1"/>
  <c r="F99" i="1"/>
  <c r="E99" i="1"/>
  <c r="U98" i="1"/>
  <c r="U105" i="1" s="1"/>
  <c r="N98" i="1"/>
  <c r="N121" i="1" s="1"/>
  <c r="H98" i="1"/>
  <c r="H105" i="1" s="1"/>
  <c r="F98" i="1"/>
  <c r="T96" i="1"/>
  <c r="F96" i="1"/>
  <c r="T95" i="1"/>
  <c r="F95" i="1"/>
  <c r="E95" i="1"/>
  <c r="V94" i="1"/>
  <c r="T94" i="1"/>
  <c r="H94" i="1"/>
  <c r="E94" i="1"/>
  <c r="F94" i="1" s="1"/>
  <c r="T93" i="1"/>
  <c r="H93" i="1"/>
  <c r="E93" i="1"/>
  <c r="F93" i="1" s="1"/>
  <c r="T92" i="1"/>
  <c r="H92" i="1"/>
  <c r="E92" i="1"/>
  <c r="F92" i="1" s="1"/>
  <c r="T91" i="1"/>
  <c r="H91" i="1"/>
  <c r="F91" i="1"/>
  <c r="E91" i="1"/>
  <c r="T90" i="1"/>
  <c r="H90" i="1"/>
  <c r="F90" i="1"/>
  <c r="E90" i="1"/>
  <c r="U89" i="1"/>
  <c r="U96" i="1" s="1"/>
  <c r="N89" i="1"/>
  <c r="N96" i="1" s="1"/>
  <c r="L89" i="1"/>
  <c r="L112" i="1" s="1"/>
  <c r="L117" i="1" s="1"/>
  <c r="K89" i="1"/>
  <c r="K98" i="1" s="1"/>
  <c r="H89" i="1"/>
  <c r="H121" i="1" s="1"/>
  <c r="G89" i="1"/>
  <c r="F89" i="1"/>
  <c r="K87" i="1"/>
  <c r="F87" i="1"/>
  <c r="V86" i="1"/>
  <c r="K86" i="1"/>
  <c r="F86" i="1"/>
  <c r="T81" i="1"/>
  <c r="S81" i="1"/>
  <c r="H81" i="1"/>
  <c r="F81" i="1"/>
  <c r="T80" i="1"/>
  <c r="S80" i="1"/>
  <c r="H80" i="1"/>
  <c r="F80" i="1"/>
  <c r="V79" i="1"/>
  <c r="T79" i="1"/>
  <c r="S79" i="1"/>
  <c r="H79" i="1"/>
  <c r="F79" i="1"/>
  <c r="T78" i="1"/>
  <c r="H78" i="1"/>
  <c r="G78" i="1"/>
  <c r="F78" i="1"/>
  <c r="T77" i="1"/>
  <c r="G77" i="1"/>
  <c r="F77" i="1"/>
  <c r="T76" i="1"/>
  <c r="N76" i="1"/>
  <c r="F76" i="1"/>
  <c r="T75" i="1"/>
  <c r="N75" i="1"/>
  <c r="F75" i="1"/>
  <c r="U74" i="1"/>
  <c r="S74" i="1"/>
  <c r="S75" i="1" s="1"/>
  <c r="N74" i="1"/>
  <c r="N77" i="1" s="1"/>
  <c r="L74" i="1"/>
  <c r="K74" i="1"/>
  <c r="H74" i="1"/>
  <c r="H75" i="1" s="1"/>
  <c r="G74" i="1"/>
  <c r="G81" i="1" s="1"/>
  <c r="F74" i="1"/>
  <c r="T72" i="1"/>
  <c r="K72" i="1"/>
  <c r="E72" i="1"/>
  <c r="F72" i="1" s="1"/>
  <c r="T71" i="1"/>
  <c r="N71" i="1"/>
  <c r="E71" i="1"/>
  <c r="F71" i="1" s="1"/>
  <c r="V70" i="1"/>
  <c r="U70" i="1"/>
  <c r="T70" i="1"/>
  <c r="K70" i="1"/>
  <c r="E70" i="1"/>
  <c r="F70" i="1" s="1"/>
  <c r="T69" i="1"/>
  <c r="S69" i="1"/>
  <c r="K69" i="1"/>
  <c r="E69" i="1"/>
  <c r="F69" i="1" s="1"/>
  <c r="T68" i="1"/>
  <c r="S68" i="1"/>
  <c r="K68" i="1"/>
  <c r="E68" i="1"/>
  <c r="F68" i="1" s="1"/>
  <c r="T67" i="1"/>
  <c r="S67" i="1"/>
  <c r="N67" i="1"/>
  <c r="K67" i="1"/>
  <c r="E67" i="1"/>
  <c r="F67" i="1" s="1"/>
  <c r="T66" i="1"/>
  <c r="S66" i="1"/>
  <c r="N66" i="1"/>
  <c r="K66" i="1"/>
  <c r="E66" i="1"/>
  <c r="F66" i="1" s="1"/>
  <c r="U65" i="1"/>
  <c r="U71" i="1" s="1"/>
  <c r="S65" i="1"/>
  <c r="R65" i="1"/>
  <c r="R70" i="1" s="1"/>
  <c r="N65" i="1"/>
  <c r="N72" i="1" s="1"/>
  <c r="K65" i="1"/>
  <c r="K71" i="1" s="1"/>
  <c r="H65" i="1"/>
  <c r="H70" i="1" s="1"/>
  <c r="G65" i="1"/>
  <c r="G72" i="1" s="1"/>
  <c r="F65" i="1"/>
  <c r="K63" i="1"/>
  <c r="F63" i="1"/>
  <c r="V62" i="1"/>
  <c r="R62" i="1"/>
  <c r="R63" i="1" s="1"/>
  <c r="R86" i="1" s="1"/>
  <c r="R87" i="1" s="1"/>
  <c r="R109" i="1" s="1"/>
  <c r="Q62" i="1"/>
  <c r="O62" i="1"/>
  <c r="O63" i="1" s="1"/>
  <c r="O86" i="1" s="1"/>
  <c r="O87" i="1" s="1"/>
  <c r="O109" i="1" s="1"/>
  <c r="O110" i="1" s="1"/>
  <c r="K62" i="1"/>
  <c r="H62" i="1"/>
  <c r="H86" i="1" s="1"/>
  <c r="G62" i="1"/>
  <c r="G63" i="1" s="1"/>
  <c r="F62" i="1"/>
  <c r="T55" i="1"/>
  <c r="T54" i="1"/>
  <c r="S54" i="1"/>
  <c r="V53" i="1"/>
  <c r="V54" i="1" s="1"/>
  <c r="T53" i="1"/>
  <c r="S53" i="1"/>
  <c r="H53" i="1"/>
  <c r="T52" i="1"/>
  <c r="O52" i="1"/>
  <c r="H52" i="1"/>
  <c r="G52" i="1"/>
  <c r="T51" i="1"/>
  <c r="T50" i="1"/>
  <c r="T49" i="1"/>
  <c r="S49" i="1"/>
  <c r="H49" i="1"/>
  <c r="S48" i="1"/>
  <c r="S51" i="1" s="1"/>
  <c r="O48" i="1"/>
  <c r="O53" i="1" s="1"/>
  <c r="N48" i="1"/>
  <c r="N53" i="1" s="1"/>
  <c r="H48" i="1"/>
  <c r="H55" i="1" s="1"/>
  <c r="G48" i="1"/>
  <c r="G54" i="1" s="1"/>
  <c r="D48" i="1"/>
  <c r="T46" i="1"/>
  <c r="S46" i="1"/>
  <c r="O46" i="1"/>
  <c r="N46" i="1"/>
  <c r="H46" i="1"/>
  <c r="G46" i="1"/>
  <c r="V45" i="1"/>
  <c r="T45" i="1"/>
  <c r="S45" i="1"/>
  <c r="N45" i="1"/>
  <c r="M45" i="1"/>
  <c r="H45" i="1"/>
  <c r="G45" i="1"/>
  <c r="V44" i="1"/>
  <c r="V46" i="1" s="1"/>
  <c r="U44" i="1"/>
  <c r="T44" i="1"/>
  <c r="S44" i="1"/>
  <c r="N44" i="1"/>
  <c r="M44" i="1"/>
  <c r="L44" i="1"/>
  <c r="H44" i="1"/>
  <c r="G44" i="1"/>
  <c r="T43" i="1"/>
  <c r="S43" i="1"/>
  <c r="N43" i="1"/>
  <c r="H43" i="1"/>
  <c r="G43" i="1"/>
  <c r="T42" i="1"/>
  <c r="S42" i="1"/>
  <c r="R42" i="1"/>
  <c r="N42" i="1"/>
  <c r="H42" i="1"/>
  <c r="G42" i="1"/>
  <c r="T41" i="1"/>
  <c r="S41" i="1"/>
  <c r="R41" i="1"/>
  <c r="O41" i="1"/>
  <c r="N41" i="1"/>
  <c r="H41" i="1"/>
  <c r="G41" i="1"/>
  <c r="C41" i="1"/>
  <c r="T40" i="1"/>
  <c r="S40" i="1"/>
  <c r="O40" i="1"/>
  <c r="N40" i="1"/>
  <c r="H40" i="1"/>
  <c r="G40" i="1"/>
  <c r="C40" i="1"/>
  <c r="U39" i="1"/>
  <c r="U46" i="1" s="1"/>
  <c r="R39" i="1"/>
  <c r="R44" i="1" s="1"/>
  <c r="Q39" i="1"/>
  <c r="Q74" i="1" s="1"/>
  <c r="Q77" i="1" s="1"/>
  <c r="O39" i="1"/>
  <c r="O65" i="1" s="1"/>
  <c r="M39" i="1"/>
  <c r="M48" i="1" s="1"/>
  <c r="L39" i="1"/>
  <c r="L48" i="1" s="1"/>
  <c r="K39" i="1"/>
  <c r="K45" i="1" s="1"/>
  <c r="I39" i="1"/>
  <c r="C39" i="1"/>
  <c r="C42" i="1" s="1"/>
  <c r="T33" i="1"/>
  <c r="F33" i="1"/>
  <c r="V32" i="1"/>
  <c r="V201" i="1" s="1"/>
  <c r="V205" i="1" s="1"/>
  <c r="U32" i="1"/>
  <c r="T32" i="1"/>
  <c r="M32" i="1"/>
  <c r="L32" i="1"/>
  <c r="K32" i="1"/>
  <c r="F32" i="1"/>
  <c r="D32" i="1"/>
  <c r="E32" i="1" s="1"/>
  <c r="T31" i="1"/>
  <c r="O31" i="1"/>
  <c r="N31" i="1"/>
  <c r="G31" i="1"/>
  <c r="F31" i="1"/>
  <c r="T30" i="1"/>
  <c r="S30" i="1"/>
  <c r="R30" i="1"/>
  <c r="K30" i="1"/>
  <c r="J30" i="1"/>
  <c r="I30" i="1"/>
  <c r="F30" i="1"/>
  <c r="U29" i="1"/>
  <c r="T29" i="1"/>
  <c r="N29" i="1"/>
  <c r="M29" i="1"/>
  <c r="L29" i="1"/>
  <c r="F29" i="1"/>
  <c r="D29" i="1"/>
  <c r="E29" i="1" s="1"/>
  <c r="V28" i="1"/>
  <c r="V33" i="1" s="1"/>
  <c r="T28" i="1"/>
  <c r="O28" i="1"/>
  <c r="G28" i="1"/>
  <c r="F28" i="1"/>
  <c r="T27" i="1"/>
  <c r="S27" i="1"/>
  <c r="R27" i="1"/>
  <c r="K27" i="1"/>
  <c r="J27" i="1"/>
  <c r="I27" i="1"/>
  <c r="F27" i="1"/>
  <c r="U26" i="1"/>
  <c r="T26" i="1"/>
  <c r="M26" i="1"/>
  <c r="L26" i="1"/>
  <c r="K26" i="1"/>
  <c r="F26" i="1"/>
  <c r="D26" i="1"/>
  <c r="E26" i="1" s="1"/>
  <c r="T25" i="1"/>
  <c r="O25" i="1"/>
  <c r="N25" i="1"/>
  <c r="M25" i="1"/>
  <c r="G25" i="1"/>
  <c r="F25" i="1"/>
  <c r="T24" i="1"/>
  <c r="O24" i="1"/>
  <c r="G24" i="1"/>
  <c r="F24" i="1"/>
  <c r="U23" i="1"/>
  <c r="U25" i="1" s="1"/>
  <c r="S23" i="1"/>
  <c r="S29" i="1" s="1"/>
  <c r="R23" i="1"/>
  <c r="R32" i="1" s="1"/>
  <c r="Q23" i="1"/>
  <c r="Q32" i="1" s="1"/>
  <c r="O23" i="1"/>
  <c r="O30" i="1" s="1"/>
  <c r="N23" i="1"/>
  <c r="N33" i="1" s="1"/>
  <c r="M23" i="1"/>
  <c r="M28" i="1" s="1"/>
  <c r="L23" i="1"/>
  <c r="L31" i="1" s="1"/>
  <c r="K23" i="1"/>
  <c r="K185" i="1" s="1"/>
  <c r="J23" i="1"/>
  <c r="J29" i="1" s="1"/>
  <c r="I23" i="1"/>
  <c r="I32" i="1" s="1"/>
  <c r="H23" i="1"/>
  <c r="H33" i="1" s="1"/>
  <c r="G23" i="1"/>
  <c r="G30" i="1" s="1"/>
  <c r="E23" i="1"/>
  <c r="D23" i="1"/>
  <c r="D31" i="1" s="1"/>
  <c r="U21" i="1"/>
  <c r="T21" i="1"/>
  <c r="S21" i="1"/>
  <c r="R21" i="1"/>
  <c r="Q21" i="1"/>
  <c r="O21" i="1"/>
  <c r="N21" i="1"/>
  <c r="M21" i="1"/>
  <c r="L21" i="1"/>
  <c r="K21" i="1"/>
  <c r="J21" i="1"/>
  <c r="I21" i="1"/>
  <c r="H21" i="1"/>
  <c r="G21" i="1"/>
  <c r="F21" i="1"/>
  <c r="V20" i="1"/>
  <c r="U20" i="1"/>
  <c r="T20" i="1"/>
  <c r="S20" i="1"/>
  <c r="R20" i="1"/>
  <c r="Q20" i="1"/>
  <c r="O20" i="1"/>
  <c r="N20" i="1"/>
  <c r="M20" i="1"/>
  <c r="L20" i="1"/>
  <c r="K20" i="1"/>
  <c r="J20" i="1"/>
  <c r="I20" i="1"/>
  <c r="H20" i="1"/>
  <c r="G20" i="1"/>
  <c r="F20" i="1"/>
  <c r="U19" i="1"/>
  <c r="T19" i="1"/>
  <c r="S19" i="1"/>
  <c r="R19" i="1"/>
  <c r="Q19" i="1"/>
  <c r="O19" i="1"/>
  <c r="N19" i="1"/>
  <c r="M19" i="1"/>
  <c r="L19" i="1"/>
  <c r="K19" i="1"/>
  <c r="J19" i="1"/>
  <c r="I19" i="1"/>
  <c r="H19" i="1"/>
  <c r="G19" i="1"/>
  <c r="F19" i="1"/>
  <c r="U18" i="1"/>
  <c r="T18" i="1"/>
  <c r="S18" i="1"/>
  <c r="R18" i="1"/>
  <c r="Q18" i="1"/>
  <c r="O18" i="1"/>
  <c r="N18" i="1"/>
  <c r="M18" i="1"/>
  <c r="L18" i="1"/>
  <c r="K18" i="1"/>
  <c r="J18" i="1"/>
  <c r="I18" i="1"/>
  <c r="H18" i="1"/>
  <c r="G18" i="1"/>
  <c r="F18" i="1"/>
  <c r="U17" i="1"/>
  <c r="T17" i="1"/>
  <c r="S17" i="1"/>
  <c r="R17" i="1"/>
  <c r="Q17" i="1"/>
  <c r="O17" i="1"/>
  <c r="N17" i="1"/>
  <c r="M17" i="1"/>
  <c r="L17" i="1"/>
  <c r="K17" i="1"/>
  <c r="J17" i="1"/>
  <c r="I17" i="1"/>
  <c r="H17" i="1"/>
  <c r="G17" i="1"/>
  <c r="F17" i="1"/>
  <c r="V16" i="1"/>
  <c r="V21" i="1" s="1"/>
  <c r="U16" i="1"/>
  <c r="T16" i="1"/>
  <c r="S16" i="1"/>
  <c r="R16" i="1"/>
  <c r="Q16" i="1"/>
  <c r="O16" i="1"/>
  <c r="N16" i="1"/>
  <c r="M16" i="1"/>
  <c r="L16" i="1"/>
  <c r="K16" i="1"/>
  <c r="J16" i="1"/>
  <c r="I16" i="1"/>
  <c r="H16" i="1"/>
  <c r="B16" i="1" s="1"/>
  <c r="G16" i="1"/>
  <c r="F16" i="1"/>
  <c r="U15" i="1"/>
  <c r="T15" i="1"/>
  <c r="S15" i="1"/>
  <c r="R15" i="1"/>
  <c r="Q15" i="1"/>
  <c r="B15" i="1" s="1"/>
  <c r="O15" i="1"/>
  <c r="N15" i="1"/>
  <c r="M15" i="1"/>
  <c r="L15" i="1"/>
  <c r="K15" i="1"/>
  <c r="J15" i="1"/>
  <c r="I15" i="1"/>
  <c r="H15" i="1"/>
  <c r="G15" i="1"/>
  <c r="F15" i="1"/>
  <c r="U14" i="1"/>
  <c r="T14" i="1"/>
  <c r="S14" i="1"/>
  <c r="R14" i="1"/>
  <c r="Q14" i="1"/>
  <c r="O14" i="1"/>
  <c r="N14" i="1"/>
  <c r="M14" i="1"/>
  <c r="L14" i="1"/>
  <c r="K14" i="1"/>
  <c r="J14" i="1"/>
  <c r="I14" i="1"/>
  <c r="H14" i="1"/>
  <c r="G14" i="1"/>
  <c r="F14" i="1"/>
  <c r="B14" i="1" s="1"/>
  <c r="U13" i="1"/>
  <c r="T13" i="1"/>
  <c r="S13" i="1"/>
  <c r="R13" i="1"/>
  <c r="Q13" i="1"/>
  <c r="O13" i="1"/>
  <c r="N13" i="1"/>
  <c r="M13" i="1"/>
  <c r="L13" i="1"/>
  <c r="K13" i="1"/>
  <c r="J13" i="1"/>
  <c r="I13" i="1"/>
  <c r="H13" i="1"/>
  <c r="G13" i="1"/>
  <c r="F13" i="1"/>
  <c r="U12" i="1"/>
  <c r="T12" i="1"/>
  <c r="S12" i="1"/>
  <c r="R12" i="1"/>
  <c r="Q12" i="1"/>
  <c r="O12" i="1"/>
  <c r="N12" i="1"/>
  <c r="M12" i="1"/>
  <c r="L12" i="1"/>
  <c r="K12" i="1"/>
  <c r="J12" i="1"/>
  <c r="I12" i="1"/>
  <c r="H12" i="1"/>
  <c r="B12" i="1" s="1"/>
  <c r="G12" i="1"/>
  <c r="F12" i="1"/>
  <c r="P11" i="1"/>
  <c r="B11" i="1" s="1"/>
  <c r="E11" i="1"/>
  <c r="C11" i="1"/>
  <c r="C17" i="1" s="1"/>
  <c r="V9" i="1"/>
  <c r="V19" i="1" s="1"/>
  <c r="F9" i="1"/>
  <c r="B9" i="1"/>
  <c r="V8" i="1"/>
  <c r="F8" i="1"/>
  <c r="B8" i="1"/>
  <c r="V7" i="1"/>
  <c r="F7" i="1"/>
  <c r="F6" i="1"/>
  <c r="B6" i="1"/>
  <c r="B21" i="1" l="1"/>
  <c r="Q42" i="1"/>
  <c r="Q41" i="1"/>
  <c r="Q40" i="1"/>
  <c r="B20" i="1"/>
  <c r="B62" i="1"/>
  <c r="M52" i="1"/>
  <c r="M53" i="1"/>
  <c r="M49" i="1"/>
  <c r="M54" i="1"/>
  <c r="M51" i="1"/>
  <c r="M55" i="1"/>
  <c r="M50" i="1"/>
  <c r="O89" i="1"/>
  <c r="O74" i="1"/>
  <c r="O72" i="1"/>
  <c r="O70" i="1"/>
  <c r="O69" i="1"/>
  <c r="O68" i="1"/>
  <c r="O67" i="1"/>
  <c r="O66" i="1"/>
  <c r="O71" i="1"/>
  <c r="B42" i="1"/>
  <c r="R110" i="1"/>
  <c r="R134" i="1"/>
  <c r="L52" i="1"/>
  <c r="L53" i="1"/>
  <c r="L49" i="1"/>
  <c r="L54" i="1"/>
  <c r="L55" i="1"/>
  <c r="L50" i="1"/>
  <c r="L51" i="1"/>
  <c r="G86" i="1"/>
  <c r="B41" i="1"/>
  <c r="B19" i="1"/>
  <c r="I74" i="1"/>
  <c r="I98" i="1"/>
  <c r="I89" i="1"/>
  <c r="V118" i="1"/>
  <c r="V159" i="1"/>
  <c r="V176" i="1"/>
  <c r="V127" i="1"/>
  <c r="V135" i="1"/>
  <c r="V104" i="1"/>
  <c r="V95" i="1"/>
  <c r="V87" i="1"/>
  <c r="V80" i="1"/>
  <c r="C14" i="1"/>
  <c r="E14" i="1" s="1"/>
  <c r="E17" i="1"/>
  <c r="V17" i="1"/>
  <c r="B17" i="1" s="1"/>
  <c r="C20" i="1"/>
  <c r="E20" i="1" s="1"/>
  <c r="N24" i="1"/>
  <c r="D25" i="1"/>
  <c r="E25" i="1" s="1"/>
  <c r="L25" i="1"/>
  <c r="J26" i="1"/>
  <c r="S26" i="1"/>
  <c r="H27" i="1"/>
  <c r="Q27" i="1"/>
  <c r="N28" i="1"/>
  <c r="K29" i="1"/>
  <c r="H30" i="1"/>
  <c r="Q30" i="1"/>
  <c r="E31" i="1"/>
  <c r="M31" i="1"/>
  <c r="V31" i="1"/>
  <c r="J32" i="1"/>
  <c r="S32" i="1"/>
  <c r="G33" i="1"/>
  <c r="O33" i="1"/>
  <c r="M40" i="1"/>
  <c r="O42" i="1"/>
  <c r="R43" i="1"/>
  <c r="K44" i="1"/>
  <c r="L45" i="1"/>
  <c r="U45" i="1"/>
  <c r="M46" i="1"/>
  <c r="G49" i="1"/>
  <c r="S50" i="1"/>
  <c r="N52" i="1"/>
  <c r="G53" i="1"/>
  <c r="H54" i="1"/>
  <c r="S55" i="1"/>
  <c r="H63" i="1"/>
  <c r="Q65" i="1"/>
  <c r="H66" i="1"/>
  <c r="R66" i="1"/>
  <c r="H67" i="1"/>
  <c r="R67" i="1"/>
  <c r="H68" i="1"/>
  <c r="R68" i="1"/>
  <c r="H69" i="1"/>
  <c r="R69" i="1"/>
  <c r="V71" i="1"/>
  <c r="Q78" i="1"/>
  <c r="C15" i="1"/>
  <c r="E15" i="1" s="1"/>
  <c r="C18" i="1"/>
  <c r="E18" i="1" s="1"/>
  <c r="H24" i="1"/>
  <c r="B24" i="1" s="1"/>
  <c r="Q24" i="1"/>
  <c r="H28" i="1"/>
  <c r="Q28" i="1"/>
  <c r="V29" i="1"/>
  <c r="I33" i="1"/>
  <c r="R33" i="1"/>
  <c r="K43" i="1"/>
  <c r="N51" i="1"/>
  <c r="Q87" i="1"/>
  <c r="Q86" i="1"/>
  <c r="I65" i="1"/>
  <c r="B65" i="1" s="1"/>
  <c r="S72" i="1"/>
  <c r="S71" i="1"/>
  <c r="S70" i="1"/>
  <c r="S98" i="1"/>
  <c r="S89" i="1"/>
  <c r="L75" i="1"/>
  <c r="L76" i="1"/>
  <c r="L77" i="1"/>
  <c r="L78" i="1"/>
  <c r="L81" i="1"/>
  <c r="L80" i="1"/>
  <c r="L79" i="1"/>
  <c r="G94" i="1"/>
  <c r="G93" i="1"/>
  <c r="G92" i="1"/>
  <c r="G91" i="1"/>
  <c r="G90" i="1"/>
  <c r="G112" i="1"/>
  <c r="G95" i="1"/>
  <c r="G98" i="1"/>
  <c r="H72" i="1"/>
  <c r="H71" i="1"/>
  <c r="V128" i="1"/>
  <c r="V177" i="1"/>
  <c r="V105" i="1"/>
  <c r="V96" i="1"/>
  <c r="V81" i="1"/>
  <c r="V72" i="1"/>
  <c r="V18" i="1"/>
  <c r="B18" i="1" s="1"/>
  <c r="C21" i="1"/>
  <c r="E21" i="1" s="1"/>
  <c r="I24" i="1"/>
  <c r="R24" i="1"/>
  <c r="I28" i="1"/>
  <c r="R28" i="1"/>
  <c r="H31" i="1"/>
  <c r="Q31" i="1"/>
  <c r="V224" i="1"/>
  <c r="V222" i="1"/>
  <c r="V215" i="1"/>
  <c r="V214" i="1"/>
  <c r="V213" i="1"/>
  <c r="V206" i="1"/>
  <c r="V223" i="1"/>
  <c r="J33" i="1"/>
  <c r="S33" i="1"/>
  <c r="I42" i="1"/>
  <c r="L43" i="1"/>
  <c r="U43" i="1"/>
  <c r="O45" i="1"/>
  <c r="Q46" i="1"/>
  <c r="Q48" i="1"/>
  <c r="O51" i="1"/>
  <c r="V55" i="1"/>
  <c r="Q63" i="1"/>
  <c r="U66" i="1"/>
  <c r="U67" i="1"/>
  <c r="U68" i="1"/>
  <c r="U69" i="1"/>
  <c r="H125" i="1"/>
  <c r="H128" i="1"/>
  <c r="H127" i="1"/>
  <c r="H126" i="1"/>
  <c r="H146" i="1"/>
  <c r="H122" i="1"/>
  <c r="H124" i="1"/>
  <c r="H123" i="1"/>
  <c r="Q33" i="1"/>
  <c r="C12" i="1"/>
  <c r="E12" i="1" s="1"/>
  <c r="C16" i="1"/>
  <c r="E16" i="1" s="1"/>
  <c r="K192" i="1"/>
  <c r="K194" i="1"/>
  <c r="K191" i="1"/>
  <c r="K190" i="1"/>
  <c r="K189" i="1"/>
  <c r="K188" i="1"/>
  <c r="K187" i="1"/>
  <c r="K186" i="1"/>
  <c r="U185" i="1"/>
  <c r="U194" i="1"/>
  <c r="J24" i="1"/>
  <c r="S24" i="1"/>
  <c r="H25" i="1"/>
  <c r="B25" i="1" s="1"/>
  <c r="Q25" i="1"/>
  <c r="N26" i="1"/>
  <c r="D27" i="1"/>
  <c r="E27" i="1" s="1"/>
  <c r="L27" i="1"/>
  <c r="U27" i="1"/>
  <c r="J28" i="1"/>
  <c r="S28" i="1"/>
  <c r="G29" i="1"/>
  <c r="B29" i="1" s="1"/>
  <c r="O29" i="1"/>
  <c r="D30" i="1"/>
  <c r="E30" i="1" s="1"/>
  <c r="L30" i="1"/>
  <c r="U30" i="1"/>
  <c r="I31" i="1"/>
  <c r="R31" i="1"/>
  <c r="N32" i="1"/>
  <c r="K33" i="1"/>
  <c r="M98" i="1"/>
  <c r="M89" i="1"/>
  <c r="M74" i="1"/>
  <c r="R40" i="1"/>
  <c r="I41" i="1"/>
  <c r="K42" i="1"/>
  <c r="M43" i="1"/>
  <c r="O44" i="1"/>
  <c r="Q45" i="1"/>
  <c r="R46" i="1"/>
  <c r="R48" i="1"/>
  <c r="N50" i="1"/>
  <c r="G51" i="1"/>
  <c r="S52" i="1"/>
  <c r="N55" i="1"/>
  <c r="L65" i="1"/>
  <c r="K105" i="1"/>
  <c r="K104" i="1"/>
  <c r="K103" i="1"/>
  <c r="K102" i="1"/>
  <c r="K101" i="1"/>
  <c r="K100" i="1"/>
  <c r="K99" i="1"/>
  <c r="N122" i="1"/>
  <c r="N123" i="1"/>
  <c r="N124" i="1"/>
  <c r="N125" i="1"/>
  <c r="N128" i="1"/>
  <c r="N117" i="1"/>
  <c r="N115" i="1"/>
  <c r="N113" i="1"/>
  <c r="N119" i="1"/>
  <c r="N118" i="1"/>
  <c r="I43" i="1"/>
  <c r="B43" i="1" s="1"/>
  <c r="B13" i="1"/>
  <c r="C19" i="1"/>
  <c r="E19" i="1" s="1"/>
  <c r="B23" i="1"/>
  <c r="K24" i="1"/>
  <c r="I25" i="1"/>
  <c r="R25" i="1"/>
  <c r="G26" i="1"/>
  <c r="O26" i="1"/>
  <c r="M27" i="1"/>
  <c r="K28" i="1"/>
  <c r="H29" i="1"/>
  <c r="Q29" i="1"/>
  <c r="M30" i="1"/>
  <c r="V30" i="1"/>
  <c r="J31" i="1"/>
  <c r="S31" i="1"/>
  <c r="G32" i="1"/>
  <c r="O32" i="1"/>
  <c r="D33" i="1"/>
  <c r="E33" i="1" s="1"/>
  <c r="L33" i="1"/>
  <c r="U33" i="1"/>
  <c r="I40" i="1"/>
  <c r="K41" i="1"/>
  <c r="L42" i="1"/>
  <c r="U42" i="1"/>
  <c r="Q44" i="1"/>
  <c r="R45" i="1"/>
  <c r="I46" i="1"/>
  <c r="I48" i="1"/>
  <c r="O50" i="1"/>
  <c r="H51" i="1"/>
  <c r="N54" i="1"/>
  <c r="O55" i="1"/>
  <c r="V63" i="1"/>
  <c r="M65" i="1"/>
  <c r="N68" i="1"/>
  <c r="N69" i="1"/>
  <c r="N70" i="1"/>
  <c r="U72" i="1"/>
  <c r="U75" i="1"/>
  <c r="U76" i="1"/>
  <c r="U77" i="1"/>
  <c r="U78" i="1"/>
  <c r="U81" i="1"/>
  <c r="U80" i="1"/>
  <c r="U79" i="1"/>
  <c r="B7" i="1"/>
  <c r="C13" i="1"/>
  <c r="E13" i="1" s="1"/>
  <c r="D24" i="1"/>
  <c r="E24" i="1" s="1"/>
  <c r="L24" i="1"/>
  <c r="U24" i="1"/>
  <c r="J25" i="1"/>
  <c r="S25" i="1"/>
  <c r="H26" i="1"/>
  <c r="Q26" i="1"/>
  <c r="N27" i="1"/>
  <c r="D28" i="1"/>
  <c r="E28" i="1" s="1"/>
  <c r="L28" i="1"/>
  <c r="U28" i="1"/>
  <c r="I29" i="1"/>
  <c r="R29" i="1"/>
  <c r="N30" i="1"/>
  <c r="K31" i="1"/>
  <c r="H32" i="1"/>
  <c r="M33" i="1"/>
  <c r="Q81" i="1"/>
  <c r="Q80" i="1"/>
  <c r="Q79" i="1"/>
  <c r="Q75" i="1"/>
  <c r="Q76" i="1"/>
  <c r="K40" i="1"/>
  <c r="L41" i="1"/>
  <c r="U41" i="1"/>
  <c r="M42" i="1"/>
  <c r="O43" i="1"/>
  <c r="I45" i="1"/>
  <c r="K46" i="1"/>
  <c r="K48" i="1"/>
  <c r="U48" i="1"/>
  <c r="N49" i="1"/>
  <c r="G50" i="1"/>
  <c r="O54" i="1"/>
  <c r="G55" i="1"/>
  <c r="G96" i="1"/>
  <c r="R72" i="1"/>
  <c r="R71" i="1"/>
  <c r="R89" i="1"/>
  <c r="K75" i="1"/>
  <c r="K76" i="1"/>
  <c r="K77" i="1"/>
  <c r="K78" i="1"/>
  <c r="K81" i="1"/>
  <c r="K80" i="1"/>
  <c r="K79" i="1"/>
  <c r="M24" i="1"/>
  <c r="K25" i="1"/>
  <c r="I26" i="1"/>
  <c r="R26" i="1"/>
  <c r="G27" i="1"/>
  <c r="O27" i="1"/>
  <c r="U31" i="1"/>
  <c r="B39" i="1"/>
  <c r="R74" i="1"/>
  <c r="R98" i="1"/>
  <c r="L40" i="1"/>
  <c r="U40" i="1"/>
  <c r="M41" i="1"/>
  <c r="Q43" i="1"/>
  <c r="I44" i="1"/>
  <c r="B44" i="1" s="1"/>
  <c r="L46" i="1"/>
  <c r="O49" i="1"/>
  <c r="H50" i="1"/>
  <c r="H110" i="1"/>
  <c r="H135" i="1" s="1"/>
  <c r="H109" i="1"/>
  <c r="H134" i="1" s="1"/>
  <c r="G66" i="1"/>
  <c r="G67" i="1"/>
  <c r="G68" i="1"/>
  <c r="G69" i="1"/>
  <c r="G70" i="1"/>
  <c r="G71" i="1"/>
  <c r="H87" i="1"/>
  <c r="G76" i="1"/>
  <c r="H77" i="1"/>
  <c r="S78" i="1"/>
  <c r="H95" i="1"/>
  <c r="H96" i="1"/>
  <c r="H104" i="1"/>
  <c r="U113" i="1"/>
  <c r="U115" i="1"/>
  <c r="U144" i="1"/>
  <c r="U143" i="1"/>
  <c r="V152" i="1"/>
  <c r="K163" i="1"/>
  <c r="K165" i="1"/>
  <c r="G75" i="1"/>
  <c r="H76" i="1"/>
  <c r="S77" i="1"/>
  <c r="K90" i="1"/>
  <c r="K91" i="1"/>
  <c r="K92" i="1"/>
  <c r="K93" i="1"/>
  <c r="K94" i="1"/>
  <c r="K113" i="1"/>
  <c r="K115" i="1"/>
  <c r="S76" i="1"/>
  <c r="L90" i="1"/>
  <c r="U90" i="1"/>
  <c r="L91" i="1"/>
  <c r="U91" i="1"/>
  <c r="L92" i="1"/>
  <c r="U92" i="1"/>
  <c r="L93" i="1"/>
  <c r="U93" i="1"/>
  <c r="L94" i="1"/>
  <c r="U94" i="1"/>
  <c r="K95" i="1"/>
  <c r="K96" i="1"/>
  <c r="U99" i="1"/>
  <c r="U100" i="1"/>
  <c r="U101" i="1"/>
  <c r="U102" i="1"/>
  <c r="U103" i="1"/>
  <c r="L113" i="1"/>
  <c r="L115" i="1"/>
  <c r="N79" i="1"/>
  <c r="N80" i="1"/>
  <c r="N81" i="1"/>
  <c r="L119" i="1"/>
  <c r="L118" i="1"/>
  <c r="L95" i="1"/>
  <c r="U95" i="1"/>
  <c r="L96" i="1"/>
  <c r="U104" i="1"/>
  <c r="H112" i="1"/>
  <c r="U138" i="1"/>
  <c r="N78" i="1"/>
  <c r="N90" i="1"/>
  <c r="N91" i="1"/>
  <c r="N92" i="1"/>
  <c r="N93" i="1"/>
  <c r="N94" i="1"/>
  <c r="N99" i="1"/>
  <c r="N100" i="1"/>
  <c r="N101" i="1"/>
  <c r="N102" i="1"/>
  <c r="N103" i="1"/>
  <c r="U119" i="1"/>
  <c r="U118" i="1"/>
  <c r="U114" i="1"/>
  <c r="U116" i="1"/>
  <c r="U141" i="1"/>
  <c r="K146" i="1"/>
  <c r="K162" i="1"/>
  <c r="K164" i="1"/>
  <c r="G79" i="1"/>
  <c r="G80" i="1"/>
  <c r="N95" i="1"/>
  <c r="N104" i="1"/>
  <c r="K121" i="1"/>
  <c r="K119" i="1"/>
  <c r="K114" i="1"/>
  <c r="K116" i="1"/>
  <c r="K168" i="1"/>
  <c r="K170" i="1"/>
  <c r="K167" i="1"/>
  <c r="L114" i="1"/>
  <c r="L116" i="1"/>
  <c r="K144" i="1"/>
  <c r="K142" i="1"/>
  <c r="K141" i="1"/>
  <c r="K140" i="1"/>
  <c r="K139" i="1"/>
  <c r="K138" i="1"/>
  <c r="U177" i="1"/>
  <c r="U149" i="1"/>
  <c r="U162" i="1"/>
  <c r="U163" i="1"/>
  <c r="U164" i="1"/>
  <c r="U165" i="1"/>
  <c r="U166" i="1"/>
  <c r="O176" i="1"/>
  <c r="O150" i="1"/>
  <c r="V167" i="1"/>
  <c r="O199" i="1"/>
  <c r="O200" i="1"/>
  <c r="U171" i="1"/>
  <c r="U172" i="1"/>
  <c r="U173" i="1"/>
  <c r="U174" i="1"/>
  <c r="B31" i="1" l="1"/>
  <c r="B30" i="1"/>
  <c r="B28" i="1"/>
  <c r="B63" i="1"/>
  <c r="B77" i="1"/>
  <c r="H159" i="1"/>
  <c r="H158" i="1"/>
  <c r="U52" i="1"/>
  <c r="U53" i="1"/>
  <c r="U49" i="1"/>
  <c r="U54" i="1"/>
  <c r="U55" i="1"/>
  <c r="U50" i="1"/>
  <c r="U51" i="1"/>
  <c r="M72" i="1"/>
  <c r="M70" i="1"/>
  <c r="M69" i="1"/>
  <c r="M68" i="1"/>
  <c r="M67" i="1"/>
  <c r="M66" i="1"/>
  <c r="M71" i="1"/>
  <c r="Q110" i="1"/>
  <c r="Q135" i="1" s="1"/>
  <c r="Q109" i="1"/>
  <c r="Q134" i="1" s="1"/>
  <c r="Q72" i="1"/>
  <c r="Q89" i="1"/>
  <c r="Q70" i="1"/>
  <c r="Q69" i="1"/>
  <c r="Q68" i="1"/>
  <c r="Q67" i="1"/>
  <c r="Q66" i="1"/>
  <c r="Q98" i="1"/>
  <c r="Q71" i="1"/>
  <c r="B33" i="1"/>
  <c r="I121" i="1"/>
  <c r="I105" i="1"/>
  <c r="I104" i="1"/>
  <c r="I103" i="1"/>
  <c r="I102" i="1"/>
  <c r="I101" i="1"/>
  <c r="I100" i="1"/>
  <c r="I99" i="1"/>
  <c r="K51" i="1"/>
  <c r="K55" i="1"/>
  <c r="K52" i="1"/>
  <c r="K53" i="1"/>
  <c r="K49" i="1"/>
  <c r="K54" i="1"/>
  <c r="K50" i="1"/>
  <c r="K176" i="1"/>
  <c r="K175" i="1"/>
  <c r="K174" i="1"/>
  <c r="K173" i="1"/>
  <c r="K172" i="1"/>
  <c r="K171" i="1"/>
  <c r="K177" i="1"/>
  <c r="K124" i="1"/>
  <c r="K122" i="1"/>
  <c r="K127" i="1"/>
  <c r="K126" i="1"/>
  <c r="K128" i="1"/>
  <c r="K125" i="1"/>
  <c r="K123" i="1"/>
  <c r="R105" i="1"/>
  <c r="R104" i="1"/>
  <c r="R100" i="1"/>
  <c r="R103" i="1"/>
  <c r="R102" i="1"/>
  <c r="R101" i="1"/>
  <c r="R99" i="1"/>
  <c r="B32" i="1"/>
  <c r="U195" i="1"/>
  <c r="U196" i="1"/>
  <c r="U197" i="1"/>
  <c r="U198" i="1"/>
  <c r="U201" i="1"/>
  <c r="U200" i="1"/>
  <c r="U199" i="1"/>
  <c r="U208" i="1"/>
  <c r="K195" i="1"/>
  <c r="K196" i="1"/>
  <c r="K197" i="1"/>
  <c r="K198" i="1"/>
  <c r="K200" i="1"/>
  <c r="K199" i="1"/>
  <c r="K208" i="1"/>
  <c r="K201" i="1"/>
  <c r="H153" i="1"/>
  <c r="H152" i="1"/>
  <c r="H151" i="1"/>
  <c r="H148" i="1"/>
  <c r="H150" i="1"/>
  <c r="H147" i="1"/>
  <c r="H149" i="1"/>
  <c r="G103" i="1"/>
  <c r="G102" i="1"/>
  <c r="G101" i="1"/>
  <c r="G100" i="1"/>
  <c r="G99" i="1"/>
  <c r="G105" i="1"/>
  <c r="G104" i="1"/>
  <c r="S112" i="1"/>
  <c r="S121" i="1"/>
  <c r="S96" i="1"/>
  <c r="S95" i="1"/>
  <c r="S94" i="1"/>
  <c r="S93" i="1"/>
  <c r="S92" i="1"/>
  <c r="S91" i="1"/>
  <c r="S90" i="1"/>
  <c r="O98" i="1"/>
  <c r="O96" i="1"/>
  <c r="O95" i="1"/>
  <c r="O94" i="1"/>
  <c r="O93" i="1"/>
  <c r="O92" i="1"/>
  <c r="O91" i="1"/>
  <c r="O90" i="1"/>
  <c r="O112" i="1"/>
  <c r="O78" i="1"/>
  <c r="O81" i="1"/>
  <c r="O80" i="1"/>
  <c r="O79" i="1"/>
  <c r="O75" i="1"/>
  <c r="O76" i="1"/>
  <c r="O77" i="1"/>
  <c r="K147" i="1"/>
  <c r="K148" i="1"/>
  <c r="K150" i="1"/>
  <c r="K151" i="1"/>
  <c r="K153" i="1"/>
  <c r="K149" i="1"/>
  <c r="K152" i="1"/>
  <c r="R81" i="1"/>
  <c r="R80" i="1"/>
  <c r="R79" i="1"/>
  <c r="B79" i="1" s="1"/>
  <c r="R75" i="1"/>
  <c r="R76" i="1"/>
  <c r="R77" i="1"/>
  <c r="R78" i="1"/>
  <c r="R112" i="1"/>
  <c r="R121" i="1"/>
  <c r="R96" i="1"/>
  <c r="R95" i="1"/>
  <c r="R93" i="1"/>
  <c r="R94" i="1"/>
  <c r="R92" i="1"/>
  <c r="R90" i="1"/>
  <c r="R91" i="1"/>
  <c r="B45" i="1"/>
  <c r="U192" i="1"/>
  <c r="U191" i="1"/>
  <c r="U190" i="1"/>
  <c r="U189" i="1"/>
  <c r="U188" i="1"/>
  <c r="U187" i="1"/>
  <c r="U186" i="1"/>
  <c r="S105" i="1"/>
  <c r="S104" i="1"/>
  <c r="S103" i="1"/>
  <c r="S102" i="1"/>
  <c r="S101" i="1"/>
  <c r="S100" i="1"/>
  <c r="S99" i="1"/>
  <c r="V200" i="1"/>
  <c r="V183" i="1"/>
  <c r="B26" i="1"/>
  <c r="R55" i="1"/>
  <c r="R50" i="1"/>
  <c r="R51" i="1"/>
  <c r="R49" i="1"/>
  <c r="R52" i="1"/>
  <c r="R53" i="1"/>
  <c r="R54" i="1"/>
  <c r="M76" i="1"/>
  <c r="B76" i="1" s="1"/>
  <c r="M77" i="1"/>
  <c r="M78" i="1"/>
  <c r="M81" i="1"/>
  <c r="M80" i="1"/>
  <c r="M79" i="1"/>
  <c r="M75" i="1"/>
  <c r="B75" i="1" s="1"/>
  <c r="I75" i="1"/>
  <c r="I76" i="1"/>
  <c r="I77" i="1"/>
  <c r="B74" i="1"/>
  <c r="I78" i="1"/>
  <c r="I79" i="1"/>
  <c r="I80" i="1"/>
  <c r="B80" i="1" s="1"/>
  <c r="I81" i="1"/>
  <c r="B81" i="1" s="1"/>
  <c r="B40" i="1"/>
  <c r="V190" i="1"/>
  <c r="V199" i="1"/>
  <c r="V182" i="1"/>
  <c r="M112" i="1"/>
  <c r="M121" i="1"/>
  <c r="M96" i="1"/>
  <c r="M95" i="1"/>
  <c r="M94" i="1"/>
  <c r="M93" i="1"/>
  <c r="M92" i="1"/>
  <c r="M91" i="1"/>
  <c r="M90" i="1"/>
  <c r="B89" i="1"/>
  <c r="G137" i="1"/>
  <c r="G118" i="1"/>
  <c r="G119" i="1"/>
  <c r="G116" i="1"/>
  <c r="G114" i="1"/>
  <c r="G121" i="1"/>
  <c r="G115" i="1"/>
  <c r="G117" i="1"/>
  <c r="G113" i="1"/>
  <c r="B48" i="1"/>
  <c r="I51" i="1"/>
  <c r="I54" i="1"/>
  <c r="I52" i="1"/>
  <c r="I53" i="1"/>
  <c r="I49" i="1"/>
  <c r="I55" i="1"/>
  <c r="I50" i="1"/>
  <c r="M105" i="1"/>
  <c r="M104" i="1"/>
  <c r="M103" i="1"/>
  <c r="M102" i="1"/>
  <c r="M101" i="1"/>
  <c r="M100" i="1"/>
  <c r="M99" i="1"/>
  <c r="G87" i="1"/>
  <c r="B86" i="1"/>
  <c r="H137" i="1"/>
  <c r="H117" i="1"/>
  <c r="H116" i="1"/>
  <c r="H115" i="1"/>
  <c r="H114" i="1"/>
  <c r="H113" i="1"/>
  <c r="H118" i="1"/>
  <c r="H119" i="1"/>
  <c r="B27" i="1"/>
  <c r="B46" i="1"/>
  <c r="L98" i="1"/>
  <c r="L72" i="1"/>
  <c r="L70" i="1"/>
  <c r="L69" i="1"/>
  <c r="L68" i="1"/>
  <c r="L67" i="1"/>
  <c r="L66" i="1"/>
  <c r="L71" i="1"/>
  <c r="Q54" i="1"/>
  <c r="Q55" i="1"/>
  <c r="B55" i="1" s="1"/>
  <c r="Q50" i="1"/>
  <c r="Q51" i="1"/>
  <c r="B51" i="1" s="1"/>
  <c r="Q52" i="1"/>
  <c r="Q53" i="1"/>
  <c r="Q49" i="1"/>
  <c r="I72" i="1"/>
  <c r="I71" i="1"/>
  <c r="B71" i="1" s="1"/>
  <c r="I69" i="1"/>
  <c r="B69" i="1" s="1"/>
  <c r="I66" i="1"/>
  <c r="B66" i="1" s="1"/>
  <c r="I68" i="1"/>
  <c r="B68" i="1" s="1"/>
  <c r="I70" i="1"/>
  <c r="B70" i="1" s="1"/>
  <c r="I67" i="1"/>
  <c r="B67" i="1" s="1"/>
  <c r="B49" i="1"/>
  <c r="I112" i="1"/>
  <c r="I96" i="1"/>
  <c r="I95" i="1"/>
  <c r="I94" i="1"/>
  <c r="I93" i="1"/>
  <c r="I92" i="1"/>
  <c r="I91" i="1"/>
  <c r="I90" i="1"/>
  <c r="R158" i="1"/>
  <c r="R135" i="1"/>
  <c r="B50" i="1" l="1"/>
  <c r="B53" i="1"/>
  <c r="B52" i="1"/>
  <c r="O104" i="1"/>
  <c r="O103" i="1"/>
  <c r="O102" i="1"/>
  <c r="O101" i="1"/>
  <c r="O100" i="1"/>
  <c r="O99" i="1"/>
  <c r="O105" i="1"/>
  <c r="G161" i="1"/>
  <c r="G142" i="1"/>
  <c r="G141" i="1"/>
  <c r="G140" i="1"/>
  <c r="G139" i="1"/>
  <c r="G138" i="1"/>
  <c r="G143" i="1"/>
  <c r="G144" i="1"/>
  <c r="Q94" i="1"/>
  <c r="B94" i="1" s="1"/>
  <c r="Q93" i="1"/>
  <c r="B93" i="1" s="1"/>
  <c r="Q92" i="1"/>
  <c r="Q91" i="1"/>
  <c r="Q90" i="1"/>
  <c r="B90" i="1" s="1"/>
  <c r="Q112" i="1"/>
  <c r="Q96" i="1"/>
  <c r="B96" i="1" s="1"/>
  <c r="Q121" i="1"/>
  <c r="Q95" i="1"/>
  <c r="B95" i="1" s="1"/>
  <c r="L121" i="1"/>
  <c r="B121" i="1" s="1"/>
  <c r="L105" i="1"/>
  <c r="L104" i="1"/>
  <c r="L103" i="1"/>
  <c r="L102" i="1"/>
  <c r="L101" i="1"/>
  <c r="L100" i="1"/>
  <c r="L99" i="1"/>
  <c r="M118" i="1"/>
  <c r="M117" i="1"/>
  <c r="M116" i="1"/>
  <c r="M115" i="1"/>
  <c r="M114" i="1"/>
  <c r="M113" i="1"/>
  <c r="M119" i="1"/>
  <c r="R159" i="1"/>
  <c r="R182" i="1"/>
  <c r="R183" i="1" s="1"/>
  <c r="I118" i="1"/>
  <c r="I116" i="1"/>
  <c r="I114" i="1"/>
  <c r="I119" i="1"/>
  <c r="I117" i="1"/>
  <c r="I115" i="1"/>
  <c r="I113" i="1"/>
  <c r="B72" i="1"/>
  <c r="B54" i="1"/>
  <c r="G124" i="1"/>
  <c r="G125" i="1"/>
  <c r="G128" i="1"/>
  <c r="G127" i="1"/>
  <c r="G126" i="1"/>
  <c r="G123" i="1"/>
  <c r="G122" i="1"/>
  <c r="G146" i="1"/>
  <c r="R125" i="1"/>
  <c r="R146" i="1"/>
  <c r="R128" i="1"/>
  <c r="R127" i="1"/>
  <c r="R126" i="1"/>
  <c r="R122" i="1"/>
  <c r="R123" i="1"/>
  <c r="R124" i="1"/>
  <c r="S117" i="1"/>
  <c r="S115" i="1"/>
  <c r="S113" i="1"/>
  <c r="S119" i="1"/>
  <c r="S118" i="1"/>
  <c r="S116" i="1"/>
  <c r="S114" i="1"/>
  <c r="K209" i="1"/>
  <c r="K210" i="1"/>
  <c r="K211" i="1"/>
  <c r="K212" i="1"/>
  <c r="K215" i="1"/>
  <c r="K214" i="1"/>
  <c r="K213" i="1"/>
  <c r="M122" i="1"/>
  <c r="M123" i="1"/>
  <c r="M124" i="1"/>
  <c r="M128" i="1"/>
  <c r="M127" i="1"/>
  <c r="M126" i="1"/>
  <c r="M125" i="1"/>
  <c r="Q103" i="1"/>
  <c r="Q102" i="1"/>
  <c r="Q101" i="1"/>
  <c r="B101" i="1" s="1"/>
  <c r="Q100" i="1"/>
  <c r="Q99" i="1"/>
  <c r="Q105" i="1"/>
  <c r="B105" i="1" s="1"/>
  <c r="Q104" i="1"/>
  <c r="B104" i="1" s="1"/>
  <c r="H161" i="1"/>
  <c r="H144" i="1"/>
  <c r="H142" i="1"/>
  <c r="H139" i="1"/>
  <c r="H143" i="1"/>
  <c r="H141" i="1"/>
  <c r="H138" i="1"/>
  <c r="H140" i="1"/>
  <c r="B78" i="1"/>
  <c r="R137" i="1"/>
  <c r="R117" i="1"/>
  <c r="R116" i="1"/>
  <c r="R115" i="1"/>
  <c r="R114" i="1"/>
  <c r="R113" i="1"/>
  <c r="R119" i="1"/>
  <c r="R118" i="1"/>
  <c r="U210" i="1"/>
  <c r="U211" i="1"/>
  <c r="U212" i="1"/>
  <c r="U215" i="1"/>
  <c r="U214" i="1"/>
  <c r="U213" i="1"/>
  <c r="U209" i="1"/>
  <c r="H183" i="1"/>
  <c r="H182" i="1"/>
  <c r="B91" i="1"/>
  <c r="V192" i="1"/>
  <c r="V191" i="1"/>
  <c r="B98" i="1"/>
  <c r="O121" i="1"/>
  <c r="O119" i="1"/>
  <c r="O117" i="1"/>
  <c r="O115" i="1"/>
  <c r="O113" i="1"/>
  <c r="O118" i="1"/>
  <c r="O116" i="1"/>
  <c r="O114" i="1"/>
  <c r="Q159" i="1"/>
  <c r="Q158" i="1"/>
  <c r="B92" i="1"/>
  <c r="G109" i="1"/>
  <c r="B87" i="1"/>
  <c r="S128" i="1"/>
  <c r="S127" i="1"/>
  <c r="S126" i="1"/>
  <c r="S123" i="1"/>
  <c r="S124" i="1"/>
  <c r="S125" i="1"/>
  <c r="S122" i="1"/>
  <c r="I128" i="1"/>
  <c r="I127" i="1"/>
  <c r="I126" i="1"/>
  <c r="I123" i="1"/>
  <c r="I125" i="1"/>
  <c r="I122" i="1"/>
  <c r="I124" i="1"/>
  <c r="B103" i="1" l="1"/>
  <c r="B99" i="1"/>
  <c r="B102" i="1"/>
  <c r="B100" i="1"/>
  <c r="G185" i="1"/>
  <c r="G166" i="1"/>
  <c r="G165" i="1"/>
  <c r="G164" i="1"/>
  <c r="G163" i="1"/>
  <c r="G162" i="1"/>
  <c r="G170" i="1"/>
  <c r="G168" i="1"/>
  <c r="G167" i="1"/>
  <c r="Q182" i="1"/>
  <c r="Q183" i="1"/>
  <c r="R153" i="1"/>
  <c r="R152" i="1"/>
  <c r="R151" i="1"/>
  <c r="R148" i="1"/>
  <c r="R149" i="1"/>
  <c r="R150" i="1"/>
  <c r="R147" i="1"/>
  <c r="O123" i="1"/>
  <c r="O124" i="1"/>
  <c r="O125" i="1"/>
  <c r="O128" i="1"/>
  <c r="O127" i="1"/>
  <c r="O126" i="1"/>
  <c r="O122" i="1"/>
  <c r="R144" i="1"/>
  <c r="R161" i="1"/>
  <c r="R140" i="1"/>
  <c r="R142" i="1"/>
  <c r="R143" i="1"/>
  <c r="R139" i="1"/>
  <c r="R141" i="1"/>
  <c r="R138" i="1"/>
  <c r="H167" i="1"/>
  <c r="H165" i="1"/>
  <c r="H163" i="1"/>
  <c r="H170" i="1"/>
  <c r="H168" i="1"/>
  <c r="H166" i="1"/>
  <c r="H164" i="1"/>
  <c r="H162" i="1"/>
  <c r="H185" i="1"/>
  <c r="G150" i="1"/>
  <c r="G153" i="1"/>
  <c r="G152" i="1"/>
  <c r="G151" i="1"/>
  <c r="G147" i="1"/>
  <c r="G149" i="1"/>
  <c r="G148" i="1"/>
  <c r="B146" i="1"/>
  <c r="Q118" i="1"/>
  <c r="B118" i="1" s="1"/>
  <c r="Q117" i="1"/>
  <c r="B117" i="1" s="1"/>
  <c r="Q115" i="1"/>
  <c r="B115" i="1" s="1"/>
  <c r="Q113" i="1"/>
  <c r="B113" i="1" s="1"/>
  <c r="Q119" i="1"/>
  <c r="B119" i="1" s="1"/>
  <c r="Q116" i="1"/>
  <c r="B116" i="1" s="1"/>
  <c r="Q114" i="1"/>
  <c r="B114" i="1" s="1"/>
  <c r="Q137" i="1"/>
  <c r="B112" i="1"/>
  <c r="L122" i="1"/>
  <c r="L125" i="1"/>
  <c r="L127" i="1"/>
  <c r="L126" i="1"/>
  <c r="L128" i="1"/>
  <c r="B128" i="1" s="1"/>
  <c r="L124" i="1"/>
  <c r="B124" i="1" s="1"/>
  <c r="L123" i="1"/>
  <c r="G134" i="1"/>
  <c r="G110" i="1"/>
  <c r="B110" i="1" s="1"/>
  <c r="B109" i="1"/>
  <c r="B126" i="1"/>
  <c r="Q124" i="1"/>
  <c r="Q125" i="1"/>
  <c r="Q146" i="1"/>
  <c r="Q128" i="1"/>
  <c r="Q127" i="1"/>
  <c r="Q126" i="1"/>
  <c r="Q123" i="1"/>
  <c r="B123" i="1" s="1"/>
  <c r="Q122" i="1"/>
  <c r="B122" i="1" s="1"/>
  <c r="B127" i="1" l="1"/>
  <c r="B125" i="1"/>
  <c r="H194" i="1"/>
  <c r="H192" i="1"/>
  <c r="H190" i="1"/>
  <c r="H189" i="1"/>
  <c r="H188" i="1"/>
  <c r="H187" i="1"/>
  <c r="H186" i="1"/>
  <c r="H191" i="1"/>
  <c r="G208" i="1"/>
  <c r="G191" i="1"/>
  <c r="G187" i="1"/>
  <c r="G192" i="1"/>
  <c r="G189" i="1"/>
  <c r="G186" i="1"/>
  <c r="G188" i="1"/>
  <c r="G194" i="1"/>
  <c r="G190" i="1"/>
  <c r="B149" i="1"/>
  <c r="G158" i="1"/>
  <c r="G135" i="1"/>
  <c r="B135" i="1" s="1"/>
  <c r="B134" i="1"/>
  <c r="B151" i="1"/>
  <c r="Q150" i="1"/>
  <c r="Q153" i="1"/>
  <c r="B153" i="1" s="1"/>
  <c r="Q152" i="1"/>
  <c r="B152" i="1" s="1"/>
  <c r="Q151" i="1"/>
  <c r="Q147" i="1"/>
  <c r="B147" i="1" s="1"/>
  <c r="Q149" i="1"/>
  <c r="Q148" i="1"/>
  <c r="B148" i="1" s="1"/>
  <c r="H177" i="1"/>
  <c r="H176" i="1"/>
  <c r="H175" i="1"/>
  <c r="H174" i="1"/>
  <c r="H173" i="1"/>
  <c r="H172" i="1"/>
  <c r="H171" i="1"/>
  <c r="R170" i="1"/>
  <c r="R185" i="1"/>
  <c r="R167" i="1"/>
  <c r="R165" i="1"/>
  <c r="R163" i="1"/>
  <c r="R168" i="1"/>
  <c r="R166" i="1"/>
  <c r="R164" i="1"/>
  <c r="R162" i="1"/>
  <c r="G177" i="1"/>
  <c r="G176" i="1"/>
  <c r="G175" i="1"/>
  <c r="G174" i="1"/>
  <c r="G173" i="1"/>
  <c r="G172" i="1"/>
  <c r="G171" i="1"/>
  <c r="Q142" i="1"/>
  <c r="B142" i="1" s="1"/>
  <c r="Q141" i="1"/>
  <c r="B141" i="1" s="1"/>
  <c r="Q140" i="1"/>
  <c r="B140" i="1" s="1"/>
  <c r="Q139" i="1"/>
  <c r="B139" i="1" s="1"/>
  <c r="Q138" i="1"/>
  <c r="B138" i="1" s="1"/>
  <c r="Q161" i="1"/>
  <c r="Q143" i="1"/>
  <c r="B143" i="1" s="1"/>
  <c r="Q144" i="1"/>
  <c r="B144" i="1" s="1"/>
  <c r="B137" i="1"/>
  <c r="B150" i="1"/>
  <c r="G182" i="1" l="1"/>
  <c r="G159" i="1"/>
  <c r="B159" i="1" s="1"/>
  <c r="B158" i="1"/>
  <c r="Q166" i="1"/>
  <c r="B166" i="1" s="1"/>
  <c r="Q165" i="1"/>
  <c r="B165" i="1" s="1"/>
  <c r="Q164" i="1"/>
  <c r="B164" i="1" s="1"/>
  <c r="Q163" i="1"/>
  <c r="B163" i="1" s="1"/>
  <c r="Q162" i="1"/>
  <c r="B162" i="1" s="1"/>
  <c r="Q170" i="1"/>
  <c r="Q168" i="1"/>
  <c r="B168" i="1" s="1"/>
  <c r="Q167" i="1"/>
  <c r="B167" i="1" s="1"/>
  <c r="Q185" i="1"/>
  <c r="B161" i="1"/>
  <c r="R194" i="1"/>
  <c r="R192" i="1"/>
  <c r="R190" i="1"/>
  <c r="R189" i="1"/>
  <c r="R188" i="1"/>
  <c r="R187" i="1"/>
  <c r="R186" i="1"/>
  <c r="R191" i="1"/>
  <c r="R177" i="1"/>
  <c r="R176" i="1"/>
  <c r="R175" i="1"/>
  <c r="R174" i="1"/>
  <c r="R173" i="1"/>
  <c r="R172" i="1"/>
  <c r="R171" i="1"/>
  <c r="G201" i="1"/>
  <c r="G200" i="1"/>
  <c r="G199" i="1"/>
  <c r="G195" i="1"/>
  <c r="G197" i="1"/>
  <c r="G217" i="1"/>
  <c r="B217" i="1" s="1"/>
  <c r="G196" i="1"/>
  <c r="G198" i="1"/>
  <c r="G209" i="1"/>
  <c r="B208" i="1"/>
  <c r="G210" i="1"/>
  <c r="H195" i="1"/>
  <c r="H196" i="1"/>
  <c r="H198" i="1"/>
  <c r="H201" i="1"/>
  <c r="H197" i="1"/>
  <c r="H200" i="1"/>
  <c r="H199" i="1"/>
  <c r="Q177" i="1" l="1"/>
  <c r="B177" i="1" s="1"/>
  <c r="Q176" i="1"/>
  <c r="B176" i="1" s="1"/>
  <c r="Q175" i="1"/>
  <c r="B175" i="1" s="1"/>
  <c r="Q174" i="1"/>
  <c r="B174" i="1" s="1"/>
  <c r="Q173" i="1"/>
  <c r="B173" i="1" s="1"/>
  <c r="Q172" i="1"/>
  <c r="B172" i="1" s="1"/>
  <c r="Q171" i="1"/>
  <c r="B171" i="1" s="1"/>
  <c r="B170" i="1"/>
  <c r="G211" i="1"/>
  <c r="G205" i="1"/>
  <c r="B205" i="1" s="1"/>
  <c r="G183" i="1"/>
  <c r="B182" i="1"/>
  <c r="G219" i="1"/>
  <c r="B219" i="1" s="1"/>
  <c r="B210" i="1"/>
  <c r="G213" i="1"/>
  <c r="R195" i="1"/>
  <c r="R196" i="1"/>
  <c r="R198" i="1"/>
  <c r="R201" i="1"/>
  <c r="R197" i="1"/>
  <c r="R200" i="1"/>
  <c r="R199" i="1"/>
  <c r="G218" i="1"/>
  <c r="B218" i="1" s="1"/>
  <c r="B209" i="1"/>
  <c r="G214" i="1"/>
  <c r="G212" i="1"/>
  <c r="G215" i="1"/>
  <c r="Q194" i="1"/>
  <c r="Q191" i="1"/>
  <c r="B191" i="1" s="1"/>
  <c r="Q190" i="1"/>
  <c r="B190" i="1" s="1"/>
  <c r="Q187" i="1"/>
  <c r="B187" i="1" s="1"/>
  <c r="Q192" i="1"/>
  <c r="B192" i="1" s="1"/>
  <c r="Q189" i="1"/>
  <c r="B189" i="1" s="1"/>
  <c r="Q186" i="1"/>
  <c r="B186" i="1" s="1"/>
  <c r="Q188" i="1"/>
  <c r="B188" i="1" s="1"/>
  <c r="B185" i="1"/>
  <c r="G223" i="1" l="1"/>
  <c r="B223" i="1" s="1"/>
  <c r="B214" i="1"/>
  <c r="B183" i="1"/>
  <c r="G206" i="1"/>
  <c r="B206" i="1" s="1"/>
  <c r="G221" i="1"/>
  <c r="B221" i="1" s="1"/>
  <c r="B212" i="1"/>
  <c r="Q201" i="1"/>
  <c r="B201" i="1" s="1"/>
  <c r="Q200" i="1"/>
  <c r="B200" i="1" s="1"/>
  <c r="Q199" i="1"/>
  <c r="B199" i="1" s="1"/>
  <c r="Q195" i="1"/>
  <c r="B195" i="1" s="1"/>
  <c r="Q197" i="1"/>
  <c r="B197" i="1" s="1"/>
  <c r="Q198" i="1"/>
  <c r="B198" i="1" s="1"/>
  <c r="Q196" i="1"/>
  <c r="B196" i="1" s="1"/>
  <c r="B194" i="1"/>
  <c r="G222" i="1"/>
  <c r="B222" i="1" s="1"/>
  <c r="B213" i="1"/>
  <c r="G224" i="1"/>
  <c r="B224" i="1" s="1"/>
  <c r="B215" i="1"/>
  <c r="G220" i="1"/>
  <c r="B220" i="1" s="1"/>
  <c r="B211" i="1"/>
</calcChain>
</file>

<file path=xl/sharedStrings.xml><?xml version="1.0" encoding="utf-8"?>
<sst xmlns="http://schemas.openxmlformats.org/spreadsheetml/2006/main" count="474" uniqueCount="123">
  <si>
    <t>** FULL TIME UNDERGRADUATE - 12 PLUS HOURS</t>
  </si>
  <si>
    <t>** FULL TIME GRADUATE - 9 PLUS HOURS</t>
  </si>
  <si>
    <t>DESCRIPTION / HOURS</t>
  </si>
  <si>
    <t>TOTAL TUITION AND FEES</t>
  </si>
  <si>
    <t>TUITION UG BASED ON 17-18 RATE</t>
  </si>
  <si>
    <t>OUT OF STATE UG TUITION BASED ON 17-18 RATE</t>
  </si>
  <si>
    <t>NC PROMISE</t>
  </si>
  <si>
    <t>NET TUITION</t>
  </si>
  <si>
    <t>HEALTH SERVICE</t>
  </si>
  <si>
    <t>STUDENT ACTIVITY</t>
  </si>
  <si>
    <t>STUDENT REC CTR DS</t>
  </si>
  <si>
    <t>BOOK RENTAL</t>
  </si>
  <si>
    <t>ATHLETICS</t>
  </si>
  <si>
    <t>ATHLETIC FACILITIES DS</t>
  </si>
  <si>
    <t>UNIV CENTER DS</t>
  </si>
  <si>
    <t>RECORDS &amp; ENROLLMENT MNGMET FEE</t>
  </si>
  <si>
    <t>EDUCATION &amp; TECHNOLOGY FEE</t>
  </si>
  <si>
    <t>ASG</t>
  </si>
  <si>
    <t>SUSTAINABILITY FEE</t>
  </si>
  <si>
    <t>TRANSPORTATION FEE</t>
  </si>
  <si>
    <t>DINING FACILITY DS</t>
  </si>
  <si>
    <t>BROWN HALL DEBT SERVICE</t>
  </si>
  <si>
    <t>CAMPUS SECURITY</t>
  </si>
  <si>
    <t>HEALTH INS  FEE*</t>
  </si>
  <si>
    <t>FULL TIME</t>
  </si>
  <si>
    <t>NC UNDERGRADUATE</t>
  </si>
  <si>
    <t>OS UNDERGRADUATE</t>
  </si>
  <si>
    <t>NC GRADUATE</t>
  </si>
  <si>
    <t>OS GRADUATE</t>
  </si>
  <si>
    <t>NC UNDERGRADUATE PART-TIME</t>
  </si>
  <si>
    <t xml:space="preserve"> 1 HOUR</t>
  </si>
  <si>
    <t xml:space="preserve">  2 HOURS</t>
  </si>
  <si>
    <t xml:space="preserve">  3 HOURS</t>
  </si>
  <si>
    <t xml:space="preserve">  4 HOURS</t>
  </si>
  <si>
    <t xml:space="preserve">  5 HOURS</t>
  </si>
  <si>
    <t xml:space="preserve">  6 HOURS</t>
  </si>
  <si>
    <t xml:space="preserve">  7 HOURS</t>
  </si>
  <si>
    <t xml:space="preserve">  8 HOURS</t>
  </si>
  <si>
    <t xml:space="preserve">  9 HOURS</t>
  </si>
  <si>
    <t>10 HOURS</t>
  </si>
  <si>
    <t>11 HOURS</t>
  </si>
  <si>
    <t>OS UNDERGRADUATE PART-TIME</t>
  </si>
  <si>
    <t>****Health insurance coverage is required for degree-seeking students with at least 6 hours.  Fee may be waived by verifying coverage at  https://studentblue.bcbsnc.com  before deadline.</t>
  </si>
  <si>
    <t>TUITION</t>
  </si>
  <si>
    <t>OUT OF STATE TUITION</t>
  </si>
  <si>
    <t>NC GRADUATE        PART-TIME</t>
  </si>
  <si>
    <t>OS GRADUATE       PART-TIME</t>
  </si>
  <si>
    <t xml:space="preserve"> </t>
  </si>
  <si>
    <t>Doctor of Nursing Practice - Nurse Anesthesia | D.N.P.</t>
  </si>
  <si>
    <t>TUITION DIFFERENTIAL</t>
  </si>
  <si>
    <t>TOTAL TUITION</t>
  </si>
  <si>
    <t>Doctor of Physical Therapy | DPT</t>
  </si>
  <si>
    <t>Master of Comm. Sciences &amp; Disorders | M.S.</t>
  </si>
  <si>
    <t>Nursing-Family Nurse Practitioner | Post Master's Certificate</t>
  </si>
  <si>
    <t>NC GRADUATE PART-TIME</t>
  </si>
  <si>
    <t>OS GRADUATE PART-TIME</t>
  </si>
  <si>
    <t>Master of Accountancy/Master of Business Admin./Master of Entrepreneurship/Master of Project Management/Master in Sport Management/Project Management Certificate-Business Administration | M.B.A.</t>
  </si>
  <si>
    <t>OS GRADUATE  PART-TIME</t>
  </si>
  <si>
    <t>Masters of Social Work | M.S.W.</t>
  </si>
  <si>
    <t>Masters of Athletic Training | M.S.A.T.</t>
  </si>
  <si>
    <t>HOUSING</t>
  </si>
  <si>
    <t>TECH FEE</t>
  </si>
  <si>
    <t>Detail Code</t>
  </si>
  <si>
    <t>PRIVATE</t>
  </si>
  <si>
    <t>DOUBLE</t>
  </si>
  <si>
    <t>Always add $89 tech fee</t>
  </si>
  <si>
    <t>RA</t>
  </si>
  <si>
    <t>Implemented</t>
  </si>
  <si>
    <t>ALLEN</t>
  </si>
  <si>
    <t>Residential Program Fees</t>
  </si>
  <si>
    <t xml:space="preserve">BALSAM/BLUE RIDGE </t>
  </si>
  <si>
    <t>Engineering Program Fee</t>
  </si>
  <si>
    <t>HARRILL</t>
  </si>
  <si>
    <t>Fine Arts Program Fee</t>
  </si>
  <si>
    <t>JUDACULLA</t>
  </si>
  <si>
    <t>Athletic Training Program Fee</t>
  </si>
  <si>
    <t>LOWER CAMPUS</t>
  </si>
  <si>
    <t>Dietetics Program Fee</t>
  </si>
  <si>
    <t xml:space="preserve">MADISON </t>
  </si>
  <si>
    <t>Recreational Therapy Program Fee</t>
  </si>
  <si>
    <t>NOBLE</t>
  </si>
  <si>
    <t>Emergency Medical Care Program Fee</t>
  </si>
  <si>
    <t>NORTON</t>
  </si>
  <si>
    <t>Environmental Health Program Fee</t>
  </si>
  <si>
    <t>REYNOLDS</t>
  </si>
  <si>
    <t>Social Work Program Fee</t>
  </si>
  <si>
    <t>ROBERTSON</t>
  </si>
  <si>
    <t>Honors College Program Fee</t>
  </si>
  <si>
    <t>STANDARD-AB, BU</t>
  </si>
  <si>
    <t>VILLAGE</t>
  </si>
  <si>
    <t xml:space="preserve">**STANDARD HOUSING INCLUDES ALBRIGHT -BENTON, BUCHANAN,  SCOTT AND WALKER. </t>
  </si>
  <si>
    <t>Meal Plans</t>
  </si>
  <si>
    <t>DB</t>
  </si>
  <si>
    <t>7% tax</t>
  </si>
  <si>
    <t>DB Inc Tax</t>
  </si>
  <si>
    <t>Exchange</t>
  </si>
  <si>
    <t>Amount</t>
  </si>
  <si>
    <t>total</t>
  </si>
  <si>
    <t>Distance Program Fees</t>
  </si>
  <si>
    <t>Unlimited Premium-$214 DB</t>
  </si>
  <si>
    <t>1/day</t>
  </si>
  <si>
    <t>Emergency Medical Care DLPProgram Fee</t>
  </si>
  <si>
    <t>$23.65/hour</t>
  </si>
  <si>
    <t>Unlimited Basic-$107 DB</t>
  </si>
  <si>
    <t>Block 150-$535 DB</t>
  </si>
  <si>
    <t>All 150</t>
  </si>
  <si>
    <t>Course Fees</t>
  </si>
  <si>
    <t>Commuter Block 80-$588.50 DB</t>
  </si>
  <si>
    <t>Cooperating Teachers Stipend (edTPA) Course Fee</t>
  </si>
  <si>
    <t>Incr. 202280</t>
  </si>
  <si>
    <t>Commuter Block 40-$428 DB</t>
  </si>
  <si>
    <t>Pro Education Sequence Course Fee</t>
  </si>
  <si>
    <t>Commuter  DB-$749</t>
  </si>
  <si>
    <t>Study Abroad Fee (per trip)</t>
  </si>
  <si>
    <t>Faculty &amp; Staff 10 Meal Exchange</t>
  </si>
  <si>
    <t>Faculty &amp; Staff 40 Meal Exchange</t>
  </si>
  <si>
    <t>Faculty &amp; Staff 100Meal Exchange</t>
  </si>
  <si>
    <t>AYCE Meal plan charges include 7% N.C. sales tax.</t>
  </si>
  <si>
    <t>Faculty and Staff Rates</t>
  </si>
  <si>
    <t xml:space="preserve">UG </t>
  </si>
  <si>
    <t>bookrental only</t>
  </si>
  <si>
    <t>GR</t>
  </si>
  <si>
    <t>No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</si>
</sst>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1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0" borderId="0" xfId="0" applyFont="1"/>
    <xf numFmtId="44" fontId="1" fillId="0" borderId="0" xfId="1" applyFont="1" applyFill="1"/>
    <xf numFmtId="44" fontId="1" fillId="3" borderId="0" xfId="0" applyNumberFormat="1" applyFont="1" applyFill="1" applyAlignment="1">
      <alignment horizontal="center"/>
    </xf>
    <xf numFmtId="0" fontId="1" fillId="4" borderId="0" xfId="0" applyFont="1" applyFill="1"/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1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44" fontId="2" fillId="0" borderId="2" xfId="1" applyFont="1" applyFill="1" applyBorder="1" applyAlignment="1" applyProtection="1">
      <alignment horizontal="center" vertical="center" wrapText="1"/>
    </xf>
    <xf numFmtId="44" fontId="2" fillId="3" borderId="2" xfId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44" fontId="1" fillId="6" borderId="2" xfId="1" applyFont="1" applyFill="1" applyBorder="1"/>
    <xf numFmtId="44" fontId="1" fillId="3" borderId="2" xfId="1" applyFont="1" applyFill="1" applyBorder="1" applyAlignment="1">
      <alignment horizontal="center"/>
    </xf>
    <xf numFmtId="0" fontId="1" fillId="0" borderId="2" xfId="0" applyFont="1" applyBorder="1"/>
    <xf numFmtId="44" fontId="1" fillId="0" borderId="2" xfId="1" applyFont="1" applyFill="1" applyBorder="1" applyProtection="1"/>
    <xf numFmtId="44" fontId="1" fillId="0" borderId="2" xfId="1" applyFont="1" applyFill="1" applyBorder="1" applyProtection="1">
      <protection locked="0"/>
    </xf>
    <xf numFmtId="44" fontId="1" fillId="2" borderId="2" xfId="1" applyFont="1" applyFill="1" applyBorder="1" applyProtection="1"/>
    <xf numFmtId="44" fontId="1" fillId="3" borderId="2" xfId="1" applyFont="1" applyFill="1" applyBorder="1" applyAlignment="1" applyProtection="1">
      <alignment horizontal="center"/>
      <protection locked="0"/>
    </xf>
    <xf numFmtId="44" fontId="1" fillId="0" borderId="0" xfId="0" applyNumberFormat="1" applyFont="1"/>
    <xf numFmtId="0" fontId="1" fillId="6" borderId="2" xfId="0" applyFont="1" applyFill="1" applyBorder="1"/>
    <xf numFmtId="0" fontId="1" fillId="2" borderId="2" xfId="0" applyFont="1" applyFill="1" applyBorder="1"/>
    <xf numFmtId="0" fontId="1" fillId="7" borderId="2" xfId="0" applyFont="1" applyFill="1" applyBorder="1"/>
    <xf numFmtId="0" fontId="1" fillId="8" borderId="2" xfId="0" applyFont="1" applyFill="1" applyBorder="1"/>
    <xf numFmtId="44" fontId="1" fillId="2" borderId="2" xfId="1" applyFont="1" applyFill="1" applyBorder="1" applyProtection="1">
      <protection locked="0"/>
    </xf>
    <xf numFmtId="44" fontId="1" fillId="0" borderId="0" xfId="1" applyFont="1" applyFill="1" applyBorder="1" applyProtection="1"/>
    <xf numFmtId="44" fontId="1" fillId="5" borderId="0" xfId="1" applyFont="1" applyFill="1" applyBorder="1" applyProtection="1"/>
    <xf numFmtId="44" fontId="1" fillId="0" borderId="0" xfId="1" applyFont="1" applyBorder="1" applyProtection="1">
      <protection locked="0"/>
    </xf>
    <xf numFmtId="44" fontId="1" fillId="2" borderId="0" xfId="1" applyFont="1" applyFill="1" applyBorder="1" applyProtection="1">
      <protection locked="0"/>
    </xf>
    <xf numFmtId="44" fontId="1" fillId="0" borderId="0" xfId="1" applyFont="1" applyFill="1" applyBorder="1" applyProtection="1">
      <protection locked="0"/>
    </xf>
    <xf numFmtId="0" fontId="1" fillId="0" borderId="3" xfId="0" applyFont="1" applyBorder="1"/>
    <xf numFmtId="0" fontId="1" fillId="2" borderId="0" xfId="0" applyFont="1" applyFill="1" applyAlignment="1">
      <alignment horizontal="left"/>
    </xf>
    <xf numFmtId="44" fontId="1" fillId="2" borderId="0" xfId="1" applyFont="1" applyFill="1" applyBorder="1" applyProtection="1"/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44" fontId="1" fillId="7" borderId="2" xfId="0" applyNumberFormat="1" applyFont="1" applyFill="1" applyBorder="1"/>
    <xf numFmtId="44" fontId="1" fillId="6" borderId="2" xfId="0" applyNumberFormat="1" applyFont="1" applyFill="1" applyBorder="1"/>
    <xf numFmtId="44" fontId="1" fillId="2" borderId="2" xfId="0" applyNumberFormat="1" applyFont="1" applyFill="1" applyBorder="1"/>
    <xf numFmtId="44" fontId="1" fillId="3" borderId="2" xfId="0" applyNumberFormat="1" applyFont="1" applyFill="1" applyBorder="1" applyAlignment="1">
      <alignment horizontal="center"/>
    </xf>
    <xf numFmtId="44" fontId="1" fillId="6" borderId="2" xfId="1" applyFont="1" applyFill="1" applyBorder="1" applyProtection="1">
      <protection locked="0"/>
    </xf>
    <xf numFmtId="44" fontId="1" fillId="0" borderId="0" xfId="1" applyFont="1" applyBorder="1" applyProtection="1"/>
    <xf numFmtId="0" fontId="1" fillId="5" borderId="0" xfId="0" applyFont="1" applyFill="1"/>
    <xf numFmtId="44" fontId="1" fillId="0" borderId="0" xfId="0" applyNumberFormat="1" applyFont="1" applyAlignment="1">
      <alignment horizontal="center"/>
    </xf>
    <xf numFmtId="0" fontId="4" fillId="2" borderId="0" xfId="0" applyFont="1" applyFill="1"/>
    <xf numFmtId="0" fontId="4" fillId="0" borderId="0" xfId="0" applyFont="1"/>
    <xf numFmtId="0" fontId="1" fillId="4" borderId="2" xfId="0" applyFont="1" applyFill="1" applyBorder="1"/>
    <xf numFmtId="44" fontId="1" fillId="0" borderId="2" xfId="1" applyFont="1" applyBorder="1" applyProtection="1"/>
    <xf numFmtId="44" fontId="1" fillId="7" borderId="2" xfId="1" applyFont="1" applyFill="1" applyBorder="1" applyProtection="1"/>
    <xf numFmtId="44" fontId="1" fillId="5" borderId="2" xfId="1" applyFont="1" applyFill="1" applyBorder="1" applyProtection="1">
      <protection locked="0"/>
    </xf>
    <xf numFmtId="44" fontId="1" fillId="0" borderId="2" xfId="1" applyFont="1" applyBorder="1" applyProtection="1">
      <protection locked="0"/>
    </xf>
    <xf numFmtId="0" fontId="1" fillId="9" borderId="2" xfId="0" applyFont="1" applyFill="1" applyBorder="1"/>
    <xf numFmtId="44" fontId="1" fillId="6" borderId="2" xfId="1" applyFont="1" applyFill="1" applyBorder="1" applyProtection="1"/>
    <xf numFmtId="44" fontId="1" fillId="10" borderId="2" xfId="1" applyFont="1" applyFill="1" applyBorder="1" applyProtection="1"/>
    <xf numFmtId="0" fontId="1" fillId="10" borderId="2" xfId="0" applyFont="1" applyFill="1" applyBorder="1"/>
    <xf numFmtId="0" fontId="0" fillId="2" borderId="0" xfId="0" applyFill="1"/>
    <xf numFmtId="44" fontId="0" fillId="3" borderId="0" xfId="0" applyNumberFormat="1" applyFill="1" applyAlignment="1">
      <alignment horizontal="center"/>
    </xf>
    <xf numFmtId="44" fontId="1" fillId="3" borderId="0" xfId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 vertical="center" wrapText="1"/>
    </xf>
    <xf numFmtId="44" fontId="1" fillId="3" borderId="4" xfId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2" fontId="4" fillId="2" borderId="0" xfId="0" applyNumberFormat="1" applyFont="1" applyFill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2" borderId="0" xfId="0" applyNumberFormat="1" applyFont="1" applyFill="1" applyAlignment="1">
      <alignment horizontal="left"/>
    </xf>
    <xf numFmtId="2" fontId="1" fillId="0" borderId="0" xfId="0" applyNumberFormat="1" applyFont="1"/>
    <xf numFmtId="2" fontId="1" fillId="0" borderId="2" xfId="0" applyNumberFormat="1" applyFont="1" applyBorder="1" applyAlignment="1">
      <alignment horizontal="left" wrapText="1"/>
    </xf>
    <xf numFmtId="2" fontId="2" fillId="0" borderId="2" xfId="0" applyNumberFormat="1" applyFont="1" applyBorder="1" applyAlignment="1">
      <alignment horizontal="center" wrapText="1"/>
    </xf>
    <xf numFmtId="44" fontId="2" fillId="3" borderId="2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 wrapText="1"/>
    </xf>
    <xf numFmtId="2" fontId="1" fillId="4" borderId="2" xfId="0" applyNumberFormat="1" applyFont="1" applyFill="1" applyBorder="1" applyAlignment="1">
      <alignment horizontal="left"/>
    </xf>
    <xf numFmtId="44" fontId="1" fillId="0" borderId="2" xfId="1" applyFont="1" applyFill="1" applyBorder="1" applyAlignment="1" applyProtection="1">
      <alignment horizontal="left"/>
    </xf>
    <xf numFmtId="44" fontId="1" fillId="0" borderId="2" xfId="1" applyFont="1" applyFill="1" applyBorder="1"/>
    <xf numFmtId="44" fontId="1" fillId="3" borderId="2" xfId="1" applyFont="1" applyFill="1" applyBorder="1" applyAlignment="1" applyProtection="1">
      <alignment horizontal="center"/>
    </xf>
    <xf numFmtId="44" fontId="1" fillId="2" borderId="2" xfId="1" applyFont="1" applyFill="1" applyBorder="1" applyAlignment="1" applyProtection="1">
      <alignment horizontal="left"/>
    </xf>
    <xf numFmtId="2" fontId="2" fillId="4" borderId="2" xfId="0" applyNumberFormat="1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11" borderId="2" xfId="0" applyFont="1" applyFill="1" applyBorder="1" applyAlignment="1">
      <alignment horizontal="left"/>
    </xf>
    <xf numFmtId="44" fontId="1" fillId="8" borderId="2" xfId="1" applyFont="1" applyFill="1" applyBorder="1" applyProtection="1"/>
    <xf numFmtId="0" fontId="1" fillId="12" borderId="2" xfId="0" applyFont="1" applyFill="1" applyBorder="1"/>
    <xf numFmtId="4" fontId="1" fillId="0" borderId="0" xfId="1" applyNumberFormat="1" applyFont="1" applyFill="1" applyBorder="1" applyProtection="1">
      <protection locked="0"/>
    </xf>
    <xf numFmtId="4" fontId="1" fillId="0" borderId="0" xfId="0" applyNumberFormat="1" applyFont="1" applyAlignment="1">
      <alignment horizontal="center"/>
    </xf>
    <xf numFmtId="0" fontId="4" fillId="8" borderId="2" xfId="0" applyFont="1" applyFill="1" applyBorder="1"/>
    <xf numFmtId="0" fontId="1" fillId="0" borderId="2" xfId="0" applyFont="1" applyBorder="1" applyAlignment="1">
      <alignment wrapText="1"/>
    </xf>
    <xf numFmtId="0" fontId="1" fillId="0" borderId="5" xfId="0" applyFont="1" applyBorder="1"/>
    <xf numFmtId="4" fontId="1" fillId="0" borderId="0" xfId="0" applyNumberFormat="1" applyFont="1"/>
    <xf numFmtId="44" fontId="1" fillId="2" borderId="2" xfId="1" applyFont="1" applyFill="1" applyBorder="1"/>
    <xf numFmtId="44" fontId="1" fillId="12" borderId="2" xfId="1" applyFont="1" applyFill="1" applyBorder="1"/>
    <xf numFmtId="0" fontId="4" fillId="0" borderId="2" xfId="0" applyFont="1" applyBorder="1"/>
    <xf numFmtId="0" fontId="1" fillId="0" borderId="2" xfId="0" applyFont="1" applyBorder="1" applyAlignment="1">
      <alignment horizontal="left"/>
    </xf>
    <xf numFmtId="44" fontId="1" fillId="0" borderId="2" xfId="0" applyNumberFormat="1" applyFont="1" applyBorder="1" applyAlignment="1">
      <alignment horizontal="left"/>
    </xf>
    <xf numFmtId="44" fontId="1" fillId="2" borderId="2" xfId="0" applyNumberFormat="1" applyFont="1" applyFill="1" applyBorder="1" applyAlignment="1">
      <alignment horizontal="left"/>
    </xf>
    <xf numFmtId="44" fontId="1" fillId="12" borderId="2" xfId="0" applyNumberFormat="1" applyFont="1" applyFill="1" applyBorder="1" applyAlignment="1">
      <alignment horizontal="left"/>
    </xf>
    <xf numFmtId="44" fontId="1" fillId="0" borderId="2" xfId="1" applyFont="1" applyBorder="1"/>
    <xf numFmtId="4" fontId="1" fillId="0" borderId="0" xfId="0" applyNumberFormat="1" applyFont="1" applyAlignment="1">
      <alignment horizontal="left"/>
    </xf>
    <xf numFmtId="0" fontId="1" fillId="0" borderId="2" xfId="1" applyNumberFormat="1" applyFont="1" applyFill="1" applyBorder="1" applyAlignment="1" applyProtection="1">
      <alignment horizontal="center"/>
    </xf>
    <xf numFmtId="44" fontId="1" fillId="12" borderId="2" xfId="0" applyNumberFormat="1" applyFont="1" applyFill="1" applyBorder="1"/>
    <xf numFmtId="44" fontId="1" fillId="0" borderId="2" xfId="0" applyNumberFormat="1" applyFont="1" applyBorder="1"/>
    <xf numFmtId="44" fontId="1" fillId="0" borderId="0" xfId="1" applyFont="1" applyFill="1" applyBorder="1"/>
    <xf numFmtId="0" fontId="1" fillId="0" borderId="2" xfId="0" applyFont="1" applyBorder="1" applyAlignment="1">
      <alignment horizontal="center" wrapText="1"/>
    </xf>
    <xf numFmtId="44" fontId="1" fillId="0" borderId="0" xfId="1" applyFont="1" applyBorder="1"/>
    <xf numFmtId="0" fontId="1" fillId="0" borderId="0" xfId="0" applyFont="1" applyAlignment="1">
      <alignment wrapText="1"/>
    </xf>
    <xf numFmtId="0" fontId="5" fillId="2" borderId="0" xfId="0" applyFont="1" applyFill="1" applyAlignment="1">
      <alignment vertical="top"/>
    </xf>
    <xf numFmtId="44" fontId="1" fillId="2" borderId="0" xfId="1" applyFont="1" applyFill="1"/>
    <xf numFmtId="0" fontId="4" fillId="11" borderId="2" xfId="0" applyFont="1" applyFill="1" applyBorder="1"/>
    <xf numFmtId="0" fontId="1" fillId="8" borderId="2" xfId="0" applyFont="1" applyFill="1" applyBorder="1" applyAlignment="1">
      <alignment horizontal="center"/>
    </xf>
    <xf numFmtId="44" fontId="4" fillId="0" borderId="0" xfId="0" applyNumberFormat="1" applyFont="1"/>
    <xf numFmtId="44" fontId="1" fillId="2" borderId="2" xfId="1" applyFont="1" applyFill="1" applyBorder="1" applyAlignment="1"/>
    <xf numFmtId="44" fontId="1" fillId="0" borderId="2" xfId="1" applyFont="1" applyFill="1" applyBorder="1" applyAlignment="1"/>
    <xf numFmtId="44" fontId="4" fillId="0" borderId="2" xfId="1" applyFont="1" applyFill="1" applyBorder="1" applyAlignment="1"/>
    <xf numFmtId="44" fontId="4" fillId="0" borderId="2" xfId="0" applyNumberFormat="1" applyFont="1" applyBorder="1"/>
    <xf numFmtId="8" fontId="1" fillId="0" borderId="2" xfId="0" applyNumberFormat="1" applyFont="1" applyBorder="1"/>
    <xf numFmtId="0" fontId="1" fillId="13" borderId="2" xfId="0" applyFont="1" applyFill="1" applyBorder="1"/>
    <xf numFmtId="44" fontId="1" fillId="13" borderId="2" xfId="1" applyFont="1" applyFill="1" applyBorder="1"/>
    <xf numFmtId="44" fontId="1" fillId="13" borderId="2" xfId="1" applyFont="1" applyFill="1" applyBorder="1" applyAlignment="1"/>
    <xf numFmtId="8" fontId="1" fillId="0" borderId="0" xfId="0" applyNumberFormat="1" applyFont="1"/>
    <xf numFmtId="0" fontId="5" fillId="2" borderId="0" xfId="0" applyFont="1" applyFill="1"/>
    <xf numFmtId="0" fontId="1" fillId="2" borderId="0" xfId="0" applyFont="1" applyFill="1" applyAlignment="1">
      <alignment horizontal="right"/>
    </xf>
    <xf numFmtId="44" fontId="1" fillId="5" borderId="0" xfId="1" applyFont="1" applyFill="1"/>
    <xf numFmtId="44" fontId="1" fillId="2" borderId="0" xfId="0" applyNumberFormat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0F47B-FAD6-4B51-B6B6-EEDBD2D62177}">
  <sheetPr>
    <tabColor rgb="FFFFFF00"/>
    <pageSetUpPr fitToPage="1"/>
  </sheetPr>
  <dimension ref="A1:AP258"/>
  <sheetViews>
    <sheetView tabSelected="1" view="pageBreakPreview" zoomScaleNormal="100" zoomScaleSheetLayoutView="100" workbookViewId="0">
      <selection activeCell="A3" sqref="A3"/>
    </sheetView>
  </sheetViews>
  <sheetFormatPr defaultColWidth="9.140625" defaultRowHeight="12.75" x14ac:dyDescent="0.2"/>
  <cols>
    <col min="1" max="1" width="22.85546875" style="3" customWidth="1"/>
    <col min="2" max="2" width="14.42578125" style="3" customWidth="1"/>
    <col min="3" max="3" width="12.85546875" style="3" customWidth="1"/>
    <col min="4" max="4" width="12" style="3" customWidth="1"/>
    <col min="5" max="5" width="12.85546875" style="3" customWidth="1"/>
    <col min="6" max="6" width="12.5703125" style="1" customWidth="1"/>
    <col min="7" max="21" width="11.140625" style="3" customWidth="1"/>
    <col min="22" max="22" width="11.140625" style="5" customWidth="1"/>
    <col min="23" max="23" width="11.140625" style="3" customWidth="1"/>
    <col min="24" max="16384" width="9.140625" style="3"/>
  </cols>
  <sheetData>
    <row r="1" spans="1:23" x14ac:dyDescent="0.2">
      <c r="A1" s="1" t="s">
        <v>0</v>
      </c>
      <c r="B1" s="1"/>
      <c r="C1" s="2"/>
      <c r="D1" s="1"/>
    </row>
    <row r="2" spans="1:23" x14ac:dyDescent="0.2">
      <c r="A2" s="6" t="s">
        <v>1</v>
      </c>
      <c r="B2" s="6"/>
      <c r="C2" s="6"/>
      <c r="D2" s="6"/>
    </row>
    <row r="3" spans="1:23" s="11" customFormat="1" x14ac:dyDescent="0.2">
      <c r="A3" s="7"/>
      <c r="B3" s="7"/>
      <c r="C3" s="7"/>
      <c r="D3" s="7"/>
      <c r="E3" s="7"/>
      <c r="F3" s="8"/>
      <c r="G3" s="7">
        <v>2027</v>
      </c>
      <c r="H3" s="7">
        <v>2020</v>
      </c>
      <c r="I3" s="7">
        <v>2003</v>
      </c>
      <c r="J3" s="7">
        <v>2004</v>
      </c>
      <c r="K3" s="7">
        <v>2005</v>
      </c>
      <c r="L3" s="7">
        <v>2006</v>
      </c>
      <c r="M3" s="7">
        <v>2007</v>
      </c>
      <c r="N3" s="7">
        <v>2026</v>
      </c>
      <c r="O3" s="7">
        <v>2023</v>
      </c>
      <c r="P3" s="7">
        <v>2010</v>
      </c>
      <c r="Q3" s="7">
        <v>2025</v>
      </c>
      <c r="R3" s="7">
        <v>2012</v>
      </c>
      <c r="S3" s="7">
        <v>2019</v>
      </c>
      <c r="T3" s="7">
        <v>2032</v>
      </c>
      <c r="U3" s="7">
        <v>2033</v>
      </c>
      <c r="V3" s="10">
        <v>2029</v>
      </c>
    </row>
    <row r="4" spans="1:23" ht="42.75" customHeight="1" x14ac:dyDescent="0.2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3" t="s">
        <v>7</v>
      </c>
      <c r="G4" s="14" t="s">
        <v>8</v>
      </c>
      <c r="H4" s="14" t="s">
        <v>9</v>
      </c>
      <c r="I4" s="12" t="s">
        <v>10</v>
      </c>
      <c r="J4" s="14" t="s">
        <v>11</v>
      </c>
      <c r="K4" s="15" t="s">
        <v>12</v>
      </c>
      <c r="L4" s="12" t="s">
        <v>13</v>
      </c>
      <c r="M4" s="12" t="s">
        <v>14</v>
      </c>
      <c r="N4" s="16" t="s">
        <v>15</v>
      </c>
      <c r="O4" s="12" t="s">
        <v>16</v>
      </c>
      <c r="P4" s="17" t="s">
        <v>17</v>
      </c>
      <c r="Q4" s="17" t="s">
        <v>18</v>
      </c>
      <c r="R4" s="17" t="s">
        <v>19</v>
      </c>
      <c r="S4" s="17" t="s">
        <v>20</v>
      </c>
      <c r="T4" s="17" t="s">
        <v>21</v>
      </c>
      <c r="U4" s="17" t="s">
        <v>22</v>
      </c>
      <c r="V4" s="18" t="s">
        <v>23</v>
      </c>
    </row>
    <row r="5" spans="1:23" ht="42.75" customHeight="1" x14ac:dyDescent="0.2">
      <c r="A5" s="19" t="s">
        <v>24</v>
      </c>
      <c r="B5" s="20"/>
      <c r="C5" s="20"/>
      <c r="D5" s="21"/>
      <c r="E5" s="21"/>
      <c r="F5" s="19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2"/>
      <c r="T5" s="22"/>
      <c r="U5" s="22"/>
      <c r="V5" s="23"/>
    </row>
    <row r="6" spans="1:23" x14ac:dyDescent="0.2">
      <c r="A6" s="24" t="s">
        <v>25</v>
      </c>
      <c r="B6" s="25">
        <f>SUM(F6:V6)</f>
        <v>3578.58</v>
      </c>
      <c r="C6" s="26">
        <v>1985.5</v>
      </c>
      <c r="D6" s="25"/>
      <c r="E6" s="25">
        <v>-1485.5</v>
      </c>
      <c r="F6" s="27">
        <f>SUM(C6:E6)</f>
        <v>500</v>
      </c>
      <c r="G6" s="26">
        <v>175</v>
      </c>
      <c r="H6" s="26">
        <v>316</v>
      </c>
      <c r="I6" s="26">
        <v>77</v>
      </c>
      <c r="J6" s="26">
        <v>161</v>
      </c>
      <c r="K6" s="26">
        <v>434</v>
      </c>
      <c r="L6" s="26">
        <v>48</v>
      </c>
      <c r="M6" s="26">
        <v>12</v>
      </c>
      <c r="N6" s="26">
        <v>10</v>
      </c>
      <c r="O6" s="26">
        <v>272</v>
      </c>
      <c r="P6" s="26">
        <v>0.5</v>
      </c>
      <c r="Q6" s="26">
        <v>5</v>
      </c>
      <c r="R6" s="26">
        <v>61.5</v>
      </c>
      <c r="S6" s="26">
        <v>56.5</v>
      </c>
      <c r="T6" s="26">
        <v>68</v>
      </c>
      <c r="U6" s="26">
        <v>30</v>
      </c>
      <c r="V6" s="28">
        <v>1352.08</v>
      </c>
      <c r="W6" s="29"/>
    </row>
    <row r="7" spans="1:23" x14ac:dyDescent="0.2">
      <c r="A7" s="24" t="s">
        <v>26</v>
      </c>
      <c r="B7" s="25">
        <f t="shared" ref="B7:B9" si="0">SUM(F7:V7)</f>
        <v>5578.58</v>
      </c>
      <c r="C7" s="25"/>
      <c r="D7" s="26">
        <v>7182</v>
      </c>
      <c r="E7" s="26">
        <v>-4682</v>
      </c>
      <c r="F7" s="27">
        <f t="shared" ref="F7:F9" si="1">SUM(C7:E7)</f>
        <v>2500</v>
      </c>
      <c r="G7" s="26">
        <v>175</v>
      </c>
      <c r="H7" s="26">
        <v>316</v>
      </c>
      <c r="I7" s="26">
        <v>77</v>
      </c>
      <c r="J7" s="26">
        <v>161</v>
      </c>
      <c r="K7" s="26">
        <v>434</v>
      </c>
      <c r="L7" s="26">
        <v>48</v>
      </c>
      <c r="M7" s="26">
        <v>12</v>
      </c>
      <c r="N7" s="26">
        <v>10</v>
      </c>
      <c r="O7" s="26">
        <v>272</v>
      </c>
      <c r="P7" s="26">
        <v>0.5</v>
      </c>
      <c r="Q7" s="26">
        <v>5</v>
      </c>
      <c r="R7" s="26">
        <v>61.5</v>
      </c>
      <c r="S7" s="26">
        <v>56.5</v>
      </c>
      <c r="T7" s="26">
        <v>68</v>
      </c>
      <c r="U7" s="26">
        <v>30</v>
      </c>
      <c r="V7" s="28">
        <f>V6</f>
        <v>1352.08</v>
      </c>
    </row>
    <row r="8" spans="1:23" x14ac:dyDescent="0.2">
      <c r="A8" s="24" t="s">
        <v>27</v>
      </c>
      <c r="B8" s="25">
        <f t="shared" si="0"/>
        <v>5135.08</v>
      </c>
      <c r="C8" s="26">
        <v>2217.5</v>
      </c>
      <c r="D8" s="25"/>
      <c r="E8" s="25"/>
      <c r="F8" s="27">
        <f t="shared" si="1"/>
        <v>2217.5</v>
      </c>
      <c r="G8" s="26">
        <v>175</v>
      </c>
      <c r="H8" s="26">
        <v>316</v>
      </c>
      <c r="I8" s="26">
        <v>77</v>
      </c>
      <c r="J8" s="26"/>
      <c r="K8" s="26">
        <v>434</v>
      </c>
      <c r="L8" s="26">
        <v>48</v>
      </c>
      <c r="M8" s="26">
        <v>12</v>
      </c>
      <c r="N8" s="26">
        <v>10</v>
      </c>
      <c r="O8" s="26">
        <v>272</v>
      </c>
      <c r="P8" s="26">
        <v>0.5</v>
      </c>
      <c r="Q8" s="26">
        <v>5</v>
      </c>
      <c r="R8" s="26">
        <v>61.5</v>
      </c>
      <c r="S8" s="26">
        <v>56.5</v>
      </c>
      <c r="T8" s="26">
        <v>68</v>
      </c>
      <c r="U8" s="26">
        <v>30</v>
      </c>
      <c r="V8" s="28">
        <f>V6</f>
        <v>1352.08</v>
      </c>
    </row>
    <row r="9" spans="1:23" x14ac:dyDescent="0.2">
      <c r="A9" s="24" t="s">
        <v>28</v>
      </c>
      <c r="B9" s="25">
        <f t="shared" si="0"/>
        <v>10338.58</v>
      </c>
      <c r="C9" s="25"/>
      <c r="D9" s="26">
        <v>7421</v>
      </c>
      <c r="E9" s="26"/>
      <c r="F9" s="27">
        <f t="shared" si="1"/>
        <v>7421</v>
      </c>
      <c r="G9" s="26">
        <v>175</v>
      </c>
      <c r="H9" s="26">
        <v>316</v>
      </c>
      <c r="I9" s="26">
        <v>77</v>
      </c>
      <c r="J9" s="26"/>
      <c r="K9" s="26">
        <v>434</v>
      </c>
      <c r="L9" s="26">
        <v>48</v>
      </c>
      <c r="M9" s="26">
        <v>12</v>
      </c>
      <c r="N9" s="26">
        <v>10</v>
      </c>
      <c r="O9" s="26">
        <v>272</v>
      </c>
      <c r="P9" s="26">
        <v>0.5</v>
      </c>
      <c r="Q9" s="26">
        <v>5</v>
      </c>
      <c r="R9" s="26">
        <v>61.5</v>
      </c>
      <c r="S9" s="26">
        <v>56.5</v>
      </c>
      <c r="T9" s="26">
        <v>68</v>
      </c>
      <c r="U9" s="26">
        <v>30</v>
      </c>
      <c r="V9" s="28">
        <f>V6</f>
        <v>1352.08</v>
      </c>
      <c r="W9" s="29"/>
    </row>
    <row r="10" spans="1:23" ht="43.5" customHeight="1" x14ac:dyDescent="0.2">
      <c r="A10" s="19" t="s">
        <v>29</v>
      </c>
      <c r="B10" s="30"/>
      <c r="C10" s="30"/>
      <c r="D10" s="30"/>
      <c r="E10" s="30"/>
      <c r="F10" s="31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22"/>
      <c r="T10" s="22"/>
      <c r="U10" s="22"/>
      <c r="V10" s="23"/>
    </row>
    <row r="11" spans="1:23" x14ac:dyDescent="0.2">
      <c r="A11" s="7" t="s">
        <v>30</v>
      </c>
      <c r="B11" s="25">
        <f>SUM(F11:U11)</f>
        <v>181.91166666666663</v>
      </c>
      <c r="C11" s="26">
        <f>C6/12</f>
        <v>165.45833333333334</v>
      </c>
      <c r="D11" s="32"/>
      <c r="E11" s="25">
        <f>F11-C11</f>
        <v>-123.78833333333334</v>
      </c>
      <c r="F11" s="27">
        <v>41.67</v>
      </c>
      <c r="G11" s="26">
        <v>14.5</v>
      </c>
      <c r="H11" s="26">
        <v>24.85</v>
      </c>
      <c r="I11" s="26">
        <v>6.1</v>
      </c>
      <c r="J11" s="26">
        <v>13.45</v>
      </c>
      <c r="K11" s="26">
        <v>36.5</v>
      </c>
      <c r="L11" s="26">
        <v>3.85</v>
      </c>
      <c r="M11" s="26">
        <v>1</v>
      </c>
      <c r="N11" s="26">
        <v>0.8</v>
      </c>
      <c r="O11" s="26">
        <v>20.8</v>
      </c>
      <c r="P11" s="26">
        <f>P6/12</f>
        <v>4.1666666666666664E-2</v>
      </c>
      <c r="Q11" s="26">
        <v>0.45</v>
      </c>
      <c r="R11" s="26">
        <v>5.25</v>
      </c>
      <c r="S11" s="26">
        <v>4.45</v>
      </c>
      <c r="T11" s="26">
        <v>5.7</v>
      </c>
      <c r="U11" s="26">
        <v>2.5</v>
      </c>
      <c r="V11" s="23"/>
    </row>
    <row r="12" spans="1:23" x14ac:dyDescent="0.2">
      <c r="A12" s="7" t="s">
        <v>31</v>
      </c>
      <c r="B12" s="25">
        <f t="shared" ref="B12:B15" si="2">SUM(F12:U12)</f>
        <v>363.81999999999994</v>
      </c>
      <c r="C12" s="26">
        <f>C11*2</f>
        <v>330.91666666666669</v>
      </c>
      <c r="D12" s="32"/>
      <c r="E12" s="25">
        <f t="shared" ref="E12:E21" si="3">F12-C12</f>
        <v>-247.57666666666668</v>
      </c>
      <c r="F12" s="27">
        <f>F11*2</f>
        <v>83.34</v>
      </c>
      <c r="G12" s="26">
        <f t="shared" ref="G12:O12" si="4">G11*2</f>
        <v>29</v>
      </c>
      <c r="H12" s="26">
        <f t="shared" si="4"/>
        <v>49.7</v>
      </c>
      <c r="I12" s="26">
        <f t="shared" si="4"/>
        <v>12.2</v>
      </c>
      <c r="J12" s="26">
        <f t="shared" si="4"/>
        <v>26.9</v>
      </c>
      <c r="K12" s="26">
        <f t="shared" si="4"/>
        <v>73</v>
      </c>
      <c r="L12" s="26">
        <f t="shared" si="4"/>
        <v>7.7</v>
      </c>
      <c r="M12" s="26">
        <f t="shared" si="4"/>
        <v>2</v>
      </c>
      <c r="N12" s="26">
        <f t="shared" si="4"/>
        <v>1.6</v>
      </c>
      <c r="O12" s="26">
        <f t="shared" si="4"/>
        <v>41.6</v>
      </c>
      <c r="P12" s="26">
        <v>0.08</v>
      </c>
      <c r="Q12" s="26">
        <f>Q11*2</f>
        <v>0.9</v>
      </c>
      <c r="R12" s="26">
        <f>R11*2</f>
        <v>10.5</v>
      </c>
      <c r="S12" s="26">
        <f>S11*2</f>
        <v>8.9</v>
      </c>
      <c r="T12" s="26">
        <f>T11*2</f>
        <v>11.4</v>
      </c>
      <c r="U12" s="26">
        <f>U11*2</f>
        <v>5</v>
      </c>
      <c r="V12" s="23"/>
    </row>
    <row r="13" spans="1:23" x14ac:dyDescent="0.2">
      <c r="A13" s="7" t="s">
        <v>32</v>
      </c>
      <c r="B13" s="25">
        <f t="shared" si="2"/>
        <v>545.73000000000013</v>
      </c>
      <c r="C13" s="26">
        <f>$C11*3</f>
        <v>496.375</v>
      </c>
      <c r="D13" s="32"/>
      <c r="E13" s="25">
        <f t="shared" si="3"/>
        <v>-371.36500000000001</v>
      </c>
      <c r="F13" s="27">
        <f>F11*3</f>
        <v>125.01</v>
      </c>
      <c r="G13" s="26">
        <f t="shared" ref="G13:O13" si="5">G11*3</f>
        <v>43.5</v>
      </c>
      <c r="H13" s="26">
        <f t="shared" si="5"/>
        <v>74.550000000000011</v>
      </c>
      <c r="I13" s="26">
        <f t="shared" si="5"/>
        <v>18.299999999999997</v>
      </c>
      <c r="J13" s="26">
        <f t="shared" si="5"/>
        <v>40.349999999999994</v>
      </c>
      <c r="K13" s="26">
        <f t="shared" si="5"/>
        <v>109.5</v>
      </c>
      <c r="L13" s="26">
        <f t="shared" si="5"/>
        <v>11.55</v>
      </c>
      <c r="M13" s="26">
        <f t="shared" si="5"/>
        <v>3</v>
      </c>
      <c r="N13" s="26">
        <f t="shared" si="5"/>
        <v>2.4000000000000004</v>
      </c>
      <c r="O13" s="26">
        <f t="shared" si="5"/>
        <v>62.400000000000006</v>
      </c>
      <c r="P13" s="26">
        <v>0.12</v>
      </c>
      <c r="Q13" s="26">
        <f>Q11*3</f>
        <v>1.35</v>
      </c>
      <c r="R13" s="26">
        <f>R11*3</f>
        <v>15.75</v>
      </c>
      <c r="S13" s="26">
        <f>S11*3</f>
        <v>13.350000000000001</v>
      </c>
      <c r="T13" s="26">
        <f>T11*3</f>
        <v>17.100000000000001</v>
      </c>
      <c r="U13" s="26">
        <f>U11*3</f>
        <v>7.5</v>
      </c>
      <c r="V13" s="23"/>
    </row>
    <row r="14" spans="1:23" x14ac:dyDescent="0.2">
      <c r="A14" s="7" t="s">
        <v>33</v>
      </c>
      <c r="B14" s="25">
        <f t="shared" si="2"/>
        <v>727.63999999999987</v>
      </c>
      <c r="C14" s="26">
        <f>C11*4</f>
        <v>661.83333333333337</v>
      </c>
      <c r="D14" s="32"/>
      <c r="E14" s="25">
        <f t="shared" si="3"/>
        <v>-495.15333333333336</v>
      </c>
      <c r="F14" s="27">
        <f>F11*4</f>
        <v>166.68</v>
      </c>
      <c r="G14" s="26">
        <f t="shared" ref="G14:O14" si="6">G11*4</f>
        <v>58</v>
      </c>
      <c r="H14" s="26">
        <f t="shared" si="6"/>
        <v>99.4</v>
      </c>
      <c r="I14" s="26">
        <f t="shared" si="6"/>
        <v>24.4</v>
      </c>
      <c r="J14" s="26">
        <f t="shared" si="6"/>
        <v>53.8</v>
      </c>
      <c r="K14" s="26">
        <f t="shared" si="6"/>
        <v>146</v>
      </c>
      <c r="L14" s="26">
        <f t="shared" si="6"/>
        <v>15.4</v>
      </c>
      <c r="M14" s="26">
        <f t="shared" si="6"/>
        <v>4</v>
      </c>
      <c r="N14" s="26">
        <f t="shared" si="6"/>
        <v>3.2</v>
      </c>
      <c r="O14" s="26">
        <f t="shared" si="6"/>
        <v>83.2</v>
      </c>
      <c r="P14" s="26">
        <v>0.16</v>
      </c>
      <c r="Q14" s="26">
        <f>Q11*4</f>
        <v>1.8</v>
      </c>
      <c r="R14" s="26">
        <f>R11*4</f>
        <v>21</v>
      </c>
      <c r="S14" s="26">
        <f>S11*4</f>
        <v>17.8</v>
      </c>
      <c r="T14" s="26">
        <f>T11*4</f>
        <v>22.8</v>
      </c>
      <c r="U14" s="26">
        <f>U11*4</f>
        <v>10</v>
      </c>
      <c r="V14" s="23"/>
    </row>
    <row r="15" spans="1:23" x14ac:dyDescent="0.2">
      <c r="A15" s="7" t="s">
        <v>34</v>
      </c>
      <c r="B15" s="25">
        <f t="shared" si="2"/>
        <v>909.55000000000007</v>
      </c>
      <c r="C15" s="26">
        <f>C11*5</f>
        <v>827.29166666666674</v>
      </c>
      <c r="D15" s="32"/>
      <c r="E15" s="25">
        <f t="shared" si="3"/>
        <v>-618.94166666666672</v>
      </c>
      <c r="F15" s="27">
        <f>F11*5</f>
        <v>208.35000000000002</v>
      </c>
      <c r="G15" s="26">
        <f t="shared" ref="G15:O15" si="7">G11*5</f>
        <v>72.5</v>
      </c>
      <c r="H15" s="26">
        <f t="shared" si="7"/>
        <v>124.25</v>
      </c>
      <c r="I15" s="26">
        <f t="shared" si="7"/>
        <v>30.5</v>
      </c>
      <c r="J15" s="26">
        <f t="shared" si="7"/>
        <v>67.25</v>
      </c>
      <c r="K15" s="26">
        <f t="shared" si="7"/>
        <v>182.5</v>
      </c>
      <c r="L15" s="26">
        <f t="shared" si="7"/>
        <v>19.25</v>
      </c>
      <c r="M15" s="26">
        <f t="shared" si="7"/>
        <v>5</v>
      </c>
      <c r="N15" s="26">
        <f t="shared" si="7"/>
        <v>4</v>
      </c>
      <c r="O15" s="26">
        <f t="shared" si="7"/>
        <v>104</v>
      </c>
      <c r="P15" s="26">
        <v>0.2</v>
      </c>
      <c r="Q15" s="26">
        <f>Q11*5</f>
        <v>2.25</v>
      </c>
      <c r="R15" s="26">
        <f>R11*5</f>
        <v>26.25</v>
      </c>
      <c r="S15" s="26">
        <f>S11*5</f>
        <v>22.25</v>
      </c>
      <c r="T15" s="26">
        <f>T11*5</f>
        <v>28.5</v>
      </c>
      <c r="U15" s="26">
        <f>U11*5</f>
        <v>12.5</v>
      </c>
      <c r="V15" s="23"/>
    </row>
    <row r="16" spans="1:23" x14ac:dyDescent="0.2">
      <c r="A16" s="7" t="s">
        <v>35</v>
      </c>
      <c r="B16" s="25">
        <f>SUM(F16:V16)</f>
        <v>2443.54</v>
      </c>
      <c r="C16" s="26">
        <f>C11*6</f>
        <v>992.75</v>
      </c>
      <c r="D16" s="32"/>
      <c r="E16" s="25">
        <f t="shared" si="3"/>
        <v>-742.73</v>
      </c>
      <c r="F16" s="27">
        <f>F11*6</f>
        <v>250.02</v>
      </c>
      <c r="G16" s="26">
        <f t="shared" ref="G16:O16" si="8">G11*6</f>
        <v>87</v>
      </c>
      <c r="H16" s="26">
        <f t="shared" si="8"/>
        <v>149.10000000000002</v>
      </c>
      <c r="I16" s="26">
        <f t="shared" si="8"/>
        <v>36.599999999999994</v>
      </c>
      <c r="J16" s="26">
        <f t="shared" si="8"/>
        <v>80.699999999999989</v>
      </c>
      <c r="K16" s="26">
        <f t="shared" si="8"/>
        <v>219</v>
      </c>
      <c r="L16" s="26">
        <f t="shared" si="8"/>
        <v>23.1</v>
      </c>
      <c r="M16" s="26">
        <f t="shared" si="8"/>
        <v>6</v>
      </c>
      <c r="N16" s="26">
        <f t="shared" si="8"/>
        <v>4.8000000000000007</v>
      </c>
      <c r="O16" s="26">
        <f t="shared" si="8"/>
        <v>124.80000000000001</v>
      </c>
      <c r="P16" s="26">
        <v>0.24</v>
      </c>
      <c r="Q16" s="26">
        <f>Q11*6</f>
        <v>2.7</v>
      </c>
      <c r="R16" s="26">
        <f>R11*6</f>
        <v>31.5</v>
      </c>
      <c r="S16" s="26">
        <f>S11*6</f>
        <v>26.700000000000003</v>
      </c>
      <c r="T16" s="26">
        <f>T11*6</f>
        <v>34.200000000000003</v>
      </c>
      <c r="U16" s="26">
        <f>U11*6</f>
        <v>15</v>
      </c>
      <c r="V16" s="28">
        <f>V6</f>
        <v>1352.08</v>
      </c>
    </row>
    <row r="17" spans="1:22" x14ac:dyDescent="0.2">
      <c r="A17" s="7" t="s">
        <v>36</v>
      </c>
      <c r="B17" s="25">
        <f t="shared" ref="B17:B21" si="9">SUM(F17:V17)</f>
        <v>2625.4500000000003</v>
      </c>
      <c r="C17" s="26">
        <f>C11*7</f>
        <v>1158.2083333333335</v>
      </c>
      <c r="D17" s="32"/>
      <c r="E17" s="25">
        <f t="shared" si="3"/>
        <v>-866.51833333333343</v>
      </c>
      <c r="F17" s="27">
        <f>F11*7</f>
        <v>291.69</v>
      </c>
      <c r="G17" s="26">
        <f t="shared" ref="G17:O17" si="10">G11*7</f>
        <v>101.5</v>
      </c>
      <c r="H17" s="26">
        <f t="shared" si="10"/>
        <v>173.95000000000002</v>
      </c>
      <c r="I17" s="26">
        <f t="shared" si="10"/>
        <v>42.699999999999996</v>
      </c>
      <c r="J17" s="26">
        <f t="shared" si="10"/>
        <v>94.149999999999991</v>
      </c>
      <c r="K17" s="26">
        <f t="shared" si="10"/>
        <v>255.5</v>
      </c>
      <c r="L17" s="26">
        <f t="shared" si="10"/>
        <v>26.95</v>
      </c>
      <c r="M17" s="26">
        <f t="shared" si="10"/>
        <v>7</v>
      </c>
      <c r="N17" s="26">
        <f t="shared" si="10"/>
        <v>5.6000000000000005</v>
      </c>
      <c r="O17" s="26">
        <f t="shared" si="10"/>
        <v>145.6</v>
      </c>
      <c r="P17" s="26">
        <v>0.28000000000000003</v>
      </c>
      <c r="Q17" s="26">
        <f>Q11*7</f>
        <v>3.15</v>
      </c>
      <c r="R17" s="26">
        <f>R11*7</f>
        <v>36.75</v>
      </c>
      <c r="S17" s="26">
        <f>S11*7</f>
        <v>31.150000000000002</v>
      </c>
      <c r="T17" s="26">
        <f>T11*7</f>
        <v>39.9</v>
      </c>
      <c r="U17" s="26">
        <f>U11*7</f>
        <v>17.5</v>
      </c>
      <c r="V17" s="28">
        <f>V7</f>
        <v>1352.08</v>
      </c>
    </row>
    <row r="18" spans="1:22" x14ac:dyDescent="0.2">
      <c r="A18" s="7" t="s">
        <v>37</v>
      </c>
      <c r="B18" s="25">
        <f t="shared" si="9"/>
        <v>2807.3599999999997</v>
      </c>
      <c r="C18" s="26">
        <f>C11*8</f>
        <v>1323.6666666666667</v>
      </c>
      <c r="D18" s="32"/>
      <c r="E18" s="25">
        <f t="shared" si="3"/>
        <v>-990.30666666666673</v>
      </c>
      <c r="F18" s="27">
        <f>F11*8</f>
        <v>333.36</v>
      </c>
      <c r="G18" s="26">
        <f t="shared" ref="G18:O18" si="11">G11*8</f>
        <v>116</v>
      </c>
      <c r="H18" s="26">
        <f t="shared" si="11"/>
        <v>198.8</v>
      </c>
      <c r="I18" s="26">
        <f t="shared" si="11"/>
        <v>48.8</v>
      </c>
      <c r="J18" s="26">
        <f t="shared" si="11"/>
        <v>107.6</v>
      </c>
      <c r="K18" s="26">
        <f t="shared" si="11"/>
        <v>292</v>
      </c>
      <c r="L18" s="26">
        <f t="shared" si="11"/>
        <v>30.8</v>
      </c>
      <c r="M18" s="26">
        <f t="shared" si="11"/>
        <v>8</v>
      </c>
      <c r="N18" s="26">
        <f t="shared" si="11"/>
        <v>6.4</v>
      </c>
      <c r="O18" s="26">
        <f t="shared" si="11"/>
        <v>166.4</v>
      </c>
      <c r="P18" s="26">
        <v>0.32</v>
      </c>
      <c r="Q18" s="26">
        <f>Q11*8</f>
        <v>3.6</v>
      </c>
      <c r="R18" s="26">
        <f>R11*8</f>
        <v>42</v>
      </c>
      <c r="S18" s="26">
        <f>S11*8</f>
        <v>35.6</v>
      </c>
      <c r="T18" s="26">
        <f>T11*8</f>
        <v>45.6</v>
      </c>
      <c r="U18" s="26">
        <f>U11*8</f>
        <v>20</v>
      </c>
      <c r="V18" s="28">
        <f>V8</f>
        <v>1352.08</v>
      </c>
    </row>
    <row r="19" spans="1:22" x14ac:dyDescent="0.2">
      <c r="A19" s="7" t="s">
        <v>38</v>
      </c>
      <c r="B19" s="25">
        <f t="shared" si="9"/>
        <v>2989.27</v>
      </c>
      <c r="C19" s="26">
        <f>C11*9</f>
        <v>1489.125</v>
      </c>
      <c r="D19" s="32"/>
      <c r="E19" s="25">
        <f t="shared" si="3"/>
        <v>-1114.095</v>
      </c>
      <c r="F19" s="27">
        <f>F11*9</f>
        <v>375.03000000000003</v>
      </c>
      <c r="G19" s="26">
        <f t="shared" ref="G19:O19" si="12">G11*9</f>
        <v>130.5</v>
      </c>
      <c r="H19" s="26">
        <f t="shared" si="12"/>
        <v>223.65</v>
      </c>
      <c r="I19" s="26">
        <f t="shared" si="12"/>
        <v>54.9</v>
      </c>
      <c r="J19" s="26">
        <f t="shared" si="12"/>
        <v>121.05</v>
      </c>
      <c r="K19" s="26">
        <f t="shared" si="12"/>
        <v>328.5</v>
      </c>
      <c r="L19" s="26">
        <f t="shared" si="12"/>
        <v>34.65</v>
      </c>
      <c r="M19" s="26">
        <f t="shared" si="12"/>
        <v>9</v>
      </c>
      <c r="N19" s="26">
        <f t="shared" si="12"/>
        <v>7.2</v>
      </c>
      <c r="O19" s="26">
        <f t="shared" si="12"/>
        <v>187.20000000000002</v>
      </c>
      <c r="P19" s="26">
        <v>0.36</v>
      </c>
      <c r="Q19" s="26">
        <f>Q11*9</f>
        <v>4.05</v>
      </c>
      <c r="R19" s="26">
        <f>R11*9</f>
        <v>47.25</v>
      </c>
      <c r="S19" s="26">
        <f>S11*9</f>
        <v>40.050000000000004</v>
      </c>
      <c r="T19" s="26">
        <f>T11*9</f>
        <v>51.300000000000004</v>
      </c>
      <c r="U19" s="26">
        <f>U11*9</f>
        <v>22.5</v>
      </c>
      <c r="V19" s="28">
        <f>V9</f>
        <v>1352.08</v>
      </c>
    </row>
    <row r="20" spans="1:22" x14ac:dyDescent="0.2">
      <c r="A20" s="7" t="s">
        <v>39</v>
      </c>
      <c r="B20" s="25">
        <f>SUM(F20:V20)</f>
        <v>3171.1800000000003</v>
      </c>
      <c r="C20" s="26">
        <f>C11*10</f>
        <v>1654.5833333333335</v>
      </c>
      <c r="D20" s="32"/>
      <c r="E20" s="25">
        <f t="shared" si="3"/>
        <v>-1237.8833333333334</v>
      </c>
      <c r="F20" s="27">
        <f>F11*10</f>
        <v>416.70000000000005</v>
      </c>
      <c r="G20" s="26">
        <f t="shared" ref="G20:O20" si="13">G11*10</f>
        <v>145</v>
      </c>
      <c r="H20" s="26">
        <f t="shared" si="13"/>
        <v>248.5</v>
      </c>
      <c r="I20" s="26">
        <f t="shared" si="13"/>
        <v>61</v>
      </c>
      <c r="J20" s="26">
        <f t="shared" si="13"/>
        <v>134.5</v>
      </c>
      <c r="K20" s="26">
        <f t="shared" si="13"/>
        <v>365</v>
      </c>
      <c r="L20" s="26">
        <f t="shared" si="13"/>
        <v>38.5</v>
      </c>
      <c r="M20" s="26">
        <f t="shared" si="13"/>
        <v>10</v>
      </c>
      <c r="N20" s="26">
        <f t="shared" si="13"/>
        <v>8</v>
      </c>
      <c r="O20" s="26">
        <f t="shared" si="13"/>
        <v>208</v>
      </c>
      <c r="P20" s="26">
        <v>0.4</v>
      </c>
      <c r="Q20" s="26">
        <f>Q11*10</f>
        <v>4.5</v>
      </c>
      <c r="R20" s="26">
        <f>R11*10</f>
        <v>52.5</v>
      </c>
      <c r="S20" s="26">
        <f>S11*10</f>
        <v>44.5</v>
      </c>
      <c r="T20" s="26">
        <f>T11*10</f>
        <v>57</v>
      </c>
      <c r="U20" s="26">
        <f>U11*10</f>
        <v>25</v>
      </c>
      <c r="V20" s="28">
        <f>V16</f>
        <v>1352.08</v>
      </c>
    </row>
    <row r="21" spans="1:22" x14ac:dyDescent="0.2">
      <c r="A21" s="7" t="s">
        <v>40</v>
      </c>
      <c r="B21" s="25">
        <f t="shared" si="9"/>
        <v>3353.09</v>
      </c>
      <c r="C21" s="26">
        <f>C11*11</f>
        <v>1820.0416666666667</v>
      </c>
      <c r="D21" s="32"/>
      <c r="E21" s="25">
        <f t="shared" si="3"/>
        <v>-1361.6716666666666</v>
      </c>
      <c r="F21" s="27">
        <f>F11*11</f>
        <v>458.37</v>
      </c>
      <c r="G21" s="26">
        <f t="shared" ref="G21:O21" si="14">G11*11</f>
        <v>159.5</v>
      </c>
      <c r="H21" s="26">
        <f t="shared" si="14"/>
        <v>273.35000000000002</v>
      </c>
      <c r="I21" s="26">
        <f t="shared" si="14"/>
        <v>67.099999999999994</v>
      </c>
      <c r="J21" s="26">
        <f t="shared" si="14"/>
        <v>147.94999999999999</v>
      </c>
      <c r="K21" s="26">
        <f t="shared" si="14"/>
        <v>401.5</v>
      </c>
      <c r="L21" s="26">
        <f t="shared" si="14"/>
        <v>42.35</v>
      </c>
      <c r="M21" s="26">
        <f t="shared" si="14"/>
        <v>11</v>
      </c>
      <c r="N21" s="26">
        <f t="shared" si="14"/>
        <v>8.8000000000000007</v>
      </c>
      <c r="O21" s="26">
        <f t="shared" si="14"/>
        <v>228.8</v>
      </c>
      <c r="P21" s="26">
        <v>0.44</v>
      </c>
      <c r="Q21" s="26">
        <f>Q11*11</f>
        <v>4.95</v>
      </c>
      <c r="R21" s="26">
        <f>R11*11</f>
        <v>57.75</v>
      </c>
      <c r="S21" s="26">
        <f>S11*11</f>
        <v>48.95</v>
      </c>
      <c r="T21" s="26">
        <f>T11*11</f>
        <v>62.7</v>
      </c>
      <c r="U21" s="26">
        <f>U11*11</f>
        <v>27.5</v>
      </c>
      <c r="V21" s="28">
        <f>V16</f>
        <v>1352.08</v>
      </c>
    </row>
    <row r="22" spans="1:22" ht="42" customHeight="1" x14ac:dyDescent="0.2">
      <c r="A22" s="19" t="s">
        <v>41</v>
      </c>
      <c r="B22" s="30"/>
      <c r="C22" s="30"/>
      <c r="D22" s="30"/>
      <c r="E22" s="30"/>
      <c r="F22" s="3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22"/>
      <c r="T22" s="22"/>
      <c r="U22" s="22"/>
      <c r="V22" s="23"/>
    </row>
    <row r="23" spans="1:22" x14ac:dyDescent="0.2">
      <c r="A23" s="7" t="s">
        <v>30</v>
      </c>
      <c r="B23" s="25">
        <f>SUM(F23:V23)</f>
        <v>348.57000000000005</v>
      </c>
      <c r="C23" s="33"/>
      <c r="D23" s="26">
        <f>D7/12</f>
        <v>598.5</v>
      </c>
      <c r="E23" s="26">
        <f>F23-D23</f>
        <v>-390.16999999999996</v>
      </c>
      <c r="F23" s="34">
        <v>208.33</v>
      </c>
      <c r="G23" s="26">
        <f t="shared" ref="G23:O23" si="15">G11</f>
        <v>14.5</v>
      </c>
      <c r="H23" s="26">
        <f t="shared" si="15"/>
        <v>24.85</v>
      </c>
      <c r="I23" s="26">
        <f t="shared" si="15"/>
        <v>6.1</v>
      </c>
      <c r="J23" s="26">
        <f t="shared" si="15"/>
        <v>13.45</v>
      </c>
      <c r="K23" s="26">
        <f t="shared" si="15"/>
        <v>36.5</v>
      </c>
      <c r="L23" s="26">
        <f t="shared" si="15"/>
        <v>3.85</v>
      </c>
      <c r="M23" s="26">
        <f t="shared" si="15"/>
        <v>1</v>
      </c>
      <c r="N23" s="26">
        <f t="shared" si="15"/>
        <v>0.8</v>
      </c>
      <c r="O23" s="26">
        <f t="shared" si="15"/>
        <v>20.8</v>
      </c>
      <c r="P23" s="26">
        <v>0.04</v>
      </c>
      <c r="Q23" s="26">
        <f>Q11</f>
        <v>0.45</v>
      </c>
      <c r="R23" s="26">
        <f>R11</f>
        <v>5.25</v>
      </c>
      <c r="S23" s="26">
        <f>S11</f>
        <v>4.45</v>
      </c>
      <c r="T23" s="26">
        <v>5.7</v>
      </c>
      <c r="U23" s="26">
        <f>U11</f>
        <v>2.5</v>
      </c>
      <c r="V23" s="23"/>
    </row>
    <row r="24" spans="1:22" x14ac:dyDescent="0.2">
      <c r="A24" s="7" t="s">
        <v>31</v>
      </c>
      <c r="B24" s="25">
        <f t="shared" ref="B24:B33" si="16">SUM(F24:V24)</f>
        <v>697.1400000000001</v>
      </c>
      <c r="C24" s="33"/>
      <c r="D24" s="26">
        <f>D23*2</f>
        <v>1197</v>
      </c>
      <c r="E24" s="26">
        <f t="shared" ref="E24:E33" si="17">F24-D24</f>
        <v>-780.33999999999992</v>
      </c>
      <c r="F24" s="34">
        <f>F23*2</f>
        <v>416.66</v>
      </c>
      <c r="G24" s="26">
        <f t="shared" ref="G24:O24" si="18">G23*2</f>
        <v>29</v>
      </c>
      <c r="H24" s="26">
        <f t="shared" si="18"/>
        <v>49.7</v>
      </c>
      <c r="I24" s="26">
        <f t="shared" si="18"/>
        <v>12.2</v>
      </c>
      <c r="J24" s="26">
        <f t="shared" si="18"/>
        <v>26.9</v>
      </c>
      <c r="K24" s="26">
        <f t="shared" si="18"/>
        <v>73</v>
      </c>
      <c r="L24" s="26">
        <f t="shared" si="18"/>
        <v>7.7</v>
      </c>
      <c r="M24" s="26">
        <f t="shared" si="18"/>
        <v>2</v>
      </c>
      <c r="N24" s="26">
        <f t="shared" si="18"/>
        <v>1.6</v>
      </c>
      <c r="O24" s="26">
        <f t="shared" si="18"/>
        <v>41.6</v>
      </c>
      <c r="P24" s="26">
        <v>0.08</v>
      </c>
      <c r="Q24" s="26">
        <f>Q23*2</f>
        <v>0.9</v>
      </c>
      <c r="R24" s="26">
        <f>R23*2</f>
        <v>10.5</v>
      </c>
      <c r="S24" s="26">
        <f>S23*2</f>
        <v>8.9</v>
      </c>
      <c r="T24" s="26">
        <f>T23*2</f>
        <v>11.4</v>
      </c>
      <c r="U24" s="26">
        <f>U23*2</f>
        <v>5</v>
      </c>
      <c r="V24" s="23"/>
    </row>
    <row r="25" spans="1:22" x14ac:dyDescent="0.2">
      <c r="A25" s="7" t="s">
        <v>32</v>
      </c>
      <c r="B25" s="25">
        <f t="shared" si="16"/>
        <v>1045.7099999999998</v>
      </c>
      <c r="C25" s="33"/>
      <c r="D25" s="26">
        <f>D23*3</f>
        <v>1795.5</v>
      </c>
      <c r="E25" s="26">
        <f t="shared" si="17"/>
        <v>-1170.51</v>
      </c>
      <c r="F25" s="34">
        <f>F23*3</f>
        <v>624.99</v>
      </c>
      <c r="G25" s="26">
        <f t="shared" ref="G25:O25" si="19">G23*3</f>
        <v>43.5</v>
      </c>
      <c r="H25" s="26">
        <f t="shared" si="19"/>
        <v>74.550000000000011</v>
      </c>
      <c r="I25" s="26">
        <f t="shared" si="19"/>
        <v>18.299999999999997</v>
      </c>
      <c r="J25" s="26">
        <f t="shared" si="19"/>
        <v>40.349999999999994</v>
      </c>
      <c r="K25" s="26">
        <f t="shared" si="19"/>
        <v>109.5</v>
      </c>
      <c r="L25" s="26">
        <f t="shared" si="19"/>
        <v>11.55</v>
      </c>
      <c r="M25" s="26">
        <f t="shared" si="19"/>
        <v>3</v>
      </c>
      <c r="N25" s="26">
        <f t="shared" si="19"/>
        <v>2.4000000000000004</v>
      </c>
      <c r="O25" s="26">
        <f t="shared" si="19"/>
        <v>62.400000000000006</v>
      </c>
      <c r="P25" s="26">
        <v>0.12</v>
      </c>
      <c r="Q25" s="26">
        <f>Q23*3</f>
        <v>1.35</v>
      </c>
      <c r="R25" s="26">
        <f>R23*3</f>
        <v>15.75</v>
      </c>
      <c r="S25" s="26">
        <f>S23*3</f>
        <v>13.350000000000001</v>
      </c>
      <c r="T25" s="26">
        <f>T23*3</f>
        <v>17.100000000000001</v>
      </c>
      <c r="U25" s="26">
        <f>U23*3</f>
        <v>7.5</v>
      </c>
      <c r="V25" s="23"/>
    </row>
    <row r="26" spans="1:22" x14ac:dyDescent="0.2">
      <c r="A26" s="7" t="s">
        <v>33</v>
      </c>
      <c r="B26" s="25">
        <f t="shared" si="16"/>
        <v>1394.2800000000002</v>
      </c>
      <c r="C26" s="33"/>
      <c r="D26" s="26">
        <f>D23*4</f>
        <v>2394</v>
      </c>
      <c r="E26" s="26">
        <f t="shared" si="17"/>
        <v>-1560.6799999999998</v>
      </c>
      <c r="F26" s="34">
        <f>F23*4</f>
        <v>833.32</v>
      </c>
      <c r="G26" s="26">
        <f t="shared" ref="G26:O26" si="20">G23*4</f>
        <v>58</v>
      </c>
      <c r="H26" s="26">
        <f t="shared" si="20"/>
        <v>99.4</v>
      </c>
      <c r="I26" s="26">
        <f t="shared" si="20"/>
        <v>24.4</v>
      </c>
      <c r="J26" s="26">
        <f t="shared" si="20"/>
        <v>53.8</v>
      </c>
      <c r="K26" s="26">
        <f t="shared" si="20"/>
        <v>146</v>
      </c>
      <c r="L26" s="26">
        <f t="shared" si="20"/>
        <v>15.4</v>
      </c>
      <c r="M26" s="26">
        <f t="shared" si="20"/>
        <v>4</v>
      </c>
      <c r="N26" s="26">
        <f t="shared" si="20"/>
        <v>3.2</v>
      </c>
      <c r="O26" s="26">
        <f t="shared" si="20"/>
        <v>83.2</v>
      </c>
      <c r="P26" s="26">
        <v>0.16</v>
      </c>
      <c r="Q26" s="26">
        <f>Q23*4</f>
        <v>1.8</v>
      </c>
      <c r="R26" s="26">
        <f>R23*4</f>
        <v>21</v>
      </c>
      <c r="S26" s="26">
        <f>S23*4</f>
        <v>17.8</v>
      </c>
      <c r="T26" s="26">
        <f>T23*4</f>
        <v>22.8</v>
      </c>
      <c r="U26" s="26">
        <f>U23*4</f>
        <v>10</v>
      </c>
      <c r="V26" s="23"/>
    </row>
    <row r="27" spans="1:22" x14ac:dyDescent="0.2">
      <c r="A27" s="7" t="s">
        <v>34</v>
      </c>
      <c r="B27" s="25">
        <f t="shared" si="16"/>
        <v>1742.8500000000001</v>
      </c>
      <c r="C27" s="33"/>
      <c r="D27" s="26">
        <f>D23*5</f>
        <v>2992.5</v>
      </c>
      <c r="E27" s="26">
        <f t="shared" si="17"/>
        <v>-1950.85</v>
      </c>
      <c r="F27" s="34">
        <f>F23*5</f>
        <v>1041.6500000000001</v>
      </c>
      <c r="G27" s="26">
        <f t="shared" ref="G27:O27" si="21">G23*5</f>
        <v>72.5</v>
      </c>
      <c r="H27" s="26">
        <f t="shared" si="21"/>
        <v>124.25</v>
      </c>
      <c r="I27" s="26">
        <f t="shared" si="21"/>
        <v>30.5</v>
      </c>
      <c r="J27" s="26">
        <f t="shared" si="21"/>
        <v>67.25</v>
      </c>
      <c r="K27" s="26">
        <f t="shared" si="21"/>
        <v>182.5</v>
      </c>
      <c r="L27" s="26">
        <f t="shared" si="21"/>
        <v>19.25</v>
      </c>
      <c r="M27" s="26">
        <f t="shared" si="21"/>
        <v>5</v>
      </c>
      <c r="N27" s="26">
        <f t="shared" si="21"/>
        <v>4</v>
      </c>
      <c r="O27" s="26">
        <f t="shared" si="21"/>
        <v>104</v>
      </c>
      <c r="P27" s="26">
        <v>0.2</v>
      </c>
      <c r="Q27" s="26">
        <f>Q23*5</f>
        <v>2.25</v>
      </c>
      <c r="R27" s="26">
        <f>R23*5</f>
        <v>26.25</v>
      </c>
      <c r="S27" s="26">
        <f>S23*5</f>
        <v>22.25</v>
      </c>
      <c r="T27" s="26">
        <f>T23*5</f>
        <v>28.5</v>
      </c>
      <c r="U27" s="26">
        <f>U23*5</f>
        <v>12.5</v>
      </c>
      <c r="V27" s="23"/>
    </row>
    <row r="28" spans="1:22" x14ac:dyDescent="0.2">
      <c r="A28" s="7" t="s">
        <v>35</v>
      </c>
      <c r="B28" s="25">
        <f t="shared" si="16"/>
        <v>3443.4999999999995</v>
      </c>
      <c r="C28" s="33"/>
      <c r="D28" s="26">
        <f>D23*6</f>
        <v>3591</v>
      </c>
      <c r="E28" s="26">
        <f t="shared" si="17"/>
        <v>-2341.02</v>
      </c>
      <c r="F28" s="34">
        <f>F23*6</f>
        <v>1249.98</v>
      </c>
      <c r="G28" s="26">
        <f t="shared" ref="G28:O28" si="22">G23*6</f>
        <v>87</v>
      </c>
      <c r="H28" s="26">
        <f t="shared" si="22"/>
        <v>149.10000000000002</v>
      </c>
      <c r="I28" s="26">
        <f t="shared" si="22"/>
        <v>36.599999999999994</v>
      </c>
      <c r="J28" s="26">
        <f t="shared" si="22"/>
        <v>80.699999999999989</v>
      </c>
      <c r="K28" s="26">
        <f t="shared" si="22"/>
        <v>219</v>
      </c>
      <c r="L28" s="26">
        <f t="shared" si="22"/>
        <v>23.1</v>
      </c>
      <c r="M28" s="26">
        <f t="shared" si="22"/>
        <v>6</v>
      </c>
      <c r="N28" s="26">
        <f t="shared" si="22"/>
        <v>4.8000000000000007</v>
      </c>
      <c r="O28" s="26">
        <f t="shared" si="22"/>
        <v>124.80000000000001</v>
      </c>
      <c r="P28" s="26">
        <v>0.24</v>
      </c>
      <c r="Q28" s="26">
        <f>Q23*6</f>
        <v>2.7</v>
      </c>
      <c r="R28" s="26">
        <f>R23*6</f>
        <v>31.5</v>
      </c>
      <c r="S28" s="26">
        <f>S23*6</f>
        <v>26.700000000000003</v>
      </c>
      <c r="T28" s="26">
        <f>T23*6</f>
        <v>34.200000000000003</v>
      </c>
      <c r="U28" s="26">
        <f>U23*6</f>
        <v>15</v>
      </c>
      <c r="V28" s="28">
        <f>V6</f>
        <v>1352.08</v>
      </c>
    </row>
    <row r="29" spans="1:22" x14ac:dyDescent="0.2">
      <c r="A29" s="7" t="s">
        <v>36</v>
      </c>
      <c r="B29" s="25">
        <f t="shared" si="16"/>
        <v>3792.0700000000006</v>
      </c>
      <c r="C29" s="33"/>
      <c r="D29" s="26">
        <f>D23*7</f>
        <v>4189.5</v>
      </c>
      <c r="E29" s="26">
        <f t="shared" si="17"/>
        <v>-2731.1899999999996</v>
      </c>
      <c r="F29" s="34">
        <f>F23*7</f>
        <v>1458.3100000000002</v>
      </c>
      <c r="G29" s="26">
        <f t="shared" ref="G29:O29" si="23">G23*7</f>
        <v>101.5</v>
      </c>
      <c r="H29" s="26">
        <f t="shared" si="23"/>
        <v>173.95000000000002</v>
      </c>
      <c r="I29" s="26">
        <f t="shared" si="23"/>
        <v>42.699999999999996</v>
      </c>
      <c r="J29" s="26">
        <f t="shared" si="23"/>
        <v>94.149999999999991</v>
      </c>
      <c r="K29" s="26">
        <f t="shared" si="23"/>
        <v>255.5</v>
      </c>
      <c r="L29" s="26">
        <f t="shared" si="23"/>
        <v>26.95</v>
      </c>
      <c r="M29" s="26">
        <f t="shared" si="23"/>
        <v>7</v>
      </c>
      <c r="N29" s="26">
        <f t="shared" si="23"/>
        <v>5.6000000000000005</v>
      </c>
      <c r="O29" s="26">
        <f t="shared" si="23"/>
        <v>145.6</v>
      </c>
      <c r="P29" s="26">
        <v>0.28000000000000003</v>
      </c>
      <c r="Q29" s="26">
        <f>Q23*7</f>
        <v>3.15</v>
      </c>
      <c r="R29" s="26">
        <f>R23*7</f>
        <v>36.75</v>
      </c>
      <c r="S29" s="26">
        <f>S23*7</f>
        <v>31.150000000000002</v>
      </c>
      <c r="T29" s="26">
        <f>T23*7</f>
        <v>39.9</v>
      </c>
      <c r="U29" s="26">
        <f>U23*7</f>
        <v>17.5</v>
      </c>
      <c r="V29" s="28">
        <f>V7</f>
        <v>1352.08</v>
      </c>
    </row>
    <row r="30" spans="1:22" x14ac:dyDescent="0.2">
      <c r="A30" s="7" t="s">
        <v>37</v>
      </c>
      <c r="B30" s="25">
        <f t="shared" si="16"/>
        <v>4140.6400000000003</v>
      </c>
      <c r="C30" s="33"/>
      <c r="D30" s="26">
        <f>D23*8</f>
        <v>4788</v>
      </c>
      <c r="E30" s="26">
        <f t="shared" si="17"/>
        <v>-3121.3599999999997</v>
      </c>
      <c r="F30" s="34">
        <f>F23*8</f>
        <v>1666.64</v>
      </c>
      <c r="G30" s="26">
        <f t="shared" ref="G30:O30" si="24">G23*8</f>
        <v>116</v>
      </c>
      <c r="H30" s="26">
        <f t="shared" si="24"/>
        <v>198.8</v>
      </c>
      <c r="I30" s="26">
        <f t="shared" si="24"/>
        <v>48.8</v>
      </c>
      <c r="J30" s="26">
        <f t="shared" si="24"/>
        <v>107.6</v>
      </c>
      <c r="K30" s="26">
        <f t="shared" si="24"/>
        <v>292</v>
      </c>
      <c r="L30" s="26">
        <f t="shared" si="24"/>
        <v>30.8</v>
      </c>
      <c r="M30" s="26">
        <f t="shared" si="24"/>
        <v>8</v>
      </c>
      <c r="N30" s="26">
        <f t="shared" si="24"/>
        <v>6.4</v>
      </c>
      <c r="O30" s="26">
        <f t="shared" si="24"/>
        <v>166.4</v>
      </c>
      <c r="P30" s="26">
        <v>0.32</v>
      </c>
      <c r="Q30" s="26">
        <f>Q23*8</f>
        <v>3.6</v>
      </c>
      <c r="R30" s="26">
        <f>R23*8</f>
        <v>42</v>
      </c>
      <c r="S30" s="26">
        <f>S23*8</f>
        <v>35.6</v>
      </c>
      <c r="T30" s="26">
        <f>T23*8</f>
        <v>45.6</v>
      </c>
      <c r="U30" s="26">
        <f>U23*8</f>
        <v>20</v>
      </c>
      <c r="V30" s="28">
        <f>V8</f>
        <v>1352.08</v>
      </c>
    </row>
    <row r="31" spans="1:22" x14ac:dyDescent="0.2">
      <c r="A31" s="7" t="s">
        <v>38</v>
      </c>
      <c r="B31" s="25">
        <f t="shared" si="16"/>
        <v>4489.2100000000009</v>
      </c>
      <c r="C31" s="33"/>
      <c r="D31" s="26">
        <f>D23*9</f>
        <v>5386.5</v>
      </c>
      <c r="E31" s="26">
        <f t="shared" si="17"/>
        <v>-3511.5299999999997</v>
      </c>
      <c r="F31" s="34">
        <f>F23*9</f>
        <v>1874.97</v>
      </c>
      <c r="G31" s="26">
        <f t="shared" ref="G31:O31" si="25">G23*9</f>
        <v>130.5</v>
      </c>
      <c r="H31" s="26">
        <f t="shared" si="25"/>
        <v>223.65</v>
      </c>
      <c r="I31" s="26">
        <f t="shared" si="25"/>
        <v>54.9</v>
      </c>
      <c r="J31" s="26">
        <f t="shared" si="25"/>
        <v>121.05</v>
      </c>
      <c r="K31" s="26">
        <f t="shared" si="25"/>
        <v>328.5</v>
      </c>
      <c r="L31" s="26">
        <f t="shared" si="25"/>
        <v>34.65</v>
      </c>
      <c r="M31" s="26">
        <f t="shared" si="25"/>
        <v>9</v>
      </c>
      <c r="N31" s="26">
        <f t="shared" si="25"/>
        <v>7.2</v>
      </c>
      <c r="O31" s="26">
        <f t="shared" si="25"/>
        <v>187.20000000000002</v>
      </c>
      <c r="P31" s="26">
        <v>0.36</v>
      </c>
      <c r="Q31" s="26">
        <f>Q23*9</f>
        <v>4.05</v>
      </c>
      <c r="R31" s="26">
        <f>R23*9</f>
        <v>47.25</v>
      </c>
      <c r="S31" s="26">
        <f>S23*9</f>
        <v>40.050000000000004</v>
      </c>
      <c r="T31" s="26">
        <f>T23*9</f>
        <v>51.300000000000004</v>
      </c>
      <c r="U31" s="26">
        <f>U23*9</f>
        <v>22.5</v>
      </c>
      <c r="V31" s="28">
        <f>V9</f>
        <v>1352.08</v>
      </c>
    </row>
    <row r="32" spans="1:22" x14ac:dyDescent="0.2">
      <c r="A32" s="7" t="s">
        <v>39</v>
      </c>
      <c r="B32" s="25">
        <f t="shared" si="16"/>
        <v>4837.7800000000007</v>
      </c>
      <c r="C32" s="33"/>
      <c r="D32" s="26">
        <f>D23*10</f>
        <v>5985</v>
      </c>
      <c r="E32" s="26">
        <f t="shared" si="17"/>
        <v>-3901.7</v>
      </c>
      <c r="F32" s="34">
        <f>F23*10</f>
        <v>2083.3000000000002</v>
      </c>
      <c r="G32" s="26">
        <f t="shared" ref="G32:O32" si="26">G23*10</f>
        <v>145</v>
      </c>
      <c r="H32" s="26">
        <f t="shared" si="26"/>
        <v>248.5</v>
      </c>
      <c r="I32" s="26">
        <f t="shared" si="26"/>
        <v>61</v>
      </c>
      <c r="J32" s="26">
        <f t="shared" si="26"/>
        <v>134.5</v>
      </c>
      <c r="K32" s="26">
        <f t="shared" si="26"/>
        <v>365</v>
      </c>
      <c r="L32" s="26">
        <f t="shared" si="26"/>
        <v>38.5</v>
      </c>
      <c r="M32" s="26">
        <f t="shared" si="26"/>
        <v>10</v>
      </c>
      <c r="N32" s="26">
        <f t="shared" si="26"/>
        <v>8</v>
      </c>
      <c r="O32" s="26">
        <f t="shared" si="26"/>
        <v>208</v>
      </c>
      <c r="P32" s="26">
        <v>0.4</v>
      </c>
      <c r="Q32" s="26">
        <f>Q23*10</f>
        <v>4.5</v>
      </c>
      <c r="R32" s="26">
        <f>R23*10</f>
        <v>52.5</v>
      </c>
      <c r="S32" s="26">
        <f>S23*10</f>
        <v>44.5</v>
      </c>
      <c r="T32" s="26">
        <f>T23*10</f>
        <v>57</v>
      </c>
      <c r="U32" s="26">
        <f>U23*10</f>
        <v>25</v>
      </c>
      <c r="V32" s="28">
        <f>V28</f>
        <v>1352.08</v>
      </c>
    </row>
    <row r="33" spans="1:42" x14ac:dyDescent="0.2">
      <c r="A33" s="7" t="s">
        <v>40</v>
      </c>
      <c r="B33" s="25">
        <f t="shared" si="16"/>
        <v>5186.3499999999995</v>
      </c>
      <c r="C33" s="33"/>
      <c r="D33" s="26">
        <f>D23*11</f>
        <v>6583.5</v>
      </c>
      <c r="E33" s="26">
        <f t="shared" si="17"/>
        <v>-4291.87</v>
      </c>
      <c r="F33" s="34">
        <f>F23*11</f>
        <v>2291.63</v>
      </c>
      <c r="G33" s="26">
        <f t="shared" ref="G33:O33" si="27">G23*11</f>
        <v>159.5</v>
      </c>
      <c r="H33" s="26">
        <f t="shared" si="27"/>
        <v>273.35000000000002</v>
      </c>
      <c r="I33" s="26">
        <f t="shared" si="27"/>
        <v>67.099999999999994</v>
      </c>
      <c r="J33" s="26">
        <f t="shared" si="27"/>
        <v>147.94999999999999</v>
      </c>
      <c r="K33" s="26">
        <f t="shared" si="27"/>
        <v>401.5</v>
      </c>
      <c r="L33" s="26">
        <f t="shared" si="27"/>
        <v>42.35</v>
      </c>
      <c r="M33" s="26">
        <f t="shared" si="27"/>
        <v>11</v>
      </c>
      <c r="N33" s="26">
        <f t="shared" si="27"/>
        <v>8.8000000000000007</v>
      </c>
      <c r="O33" s="26">
        <f t="shared" si="27"/>
        <v>228.8</v>
      </c>
      <c r="P33" s="26">
        <v>0.44</v>
      </c>
      <c r="Q33" s="26">
        <f>Q23*11</f>
        <v>4.95</v>
      </c>
      <c r="R33" s="26">
        <f>R23*11</f>
        <v>57.75</v>
      </c>
      <c r="S33" s="26">
        <f>S23*11</f>
        <v>48.95</v>
      </c>
      <c r="T33" s="26">
        <f>T23*11</f>
        <v>62.7</v>
      </c>
      <c r="U33" s="26">
        <f>U23*11</f>
        <v>27.5</v>
      </c>
      <c r="V33" s="28">
        <f>V28</f>
        <v>1352.08</v>
      </c>
    </row>
    <row r="34" spans="1:42" s="40" customFormat="1" x14ac:dyDescent="0.2">
      <c r="A34" s="11"/>
      <c r="B34" s="35"/>
      <c r="C34" s="36"/>
      <c r="D34" s="37"/>
      <c r="E34" s="37"/>
      <c r="F34" s="38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"/>
      <c r="T34" s="3"/>
      <c r="U34" s="3"/>
      <c r="V34" s="5"/>
    </row>
    <row r="35" spans="1:42" ht="14.25" customHeight="1" x14ac:dyDescent="0.2">
      <c r="A35" s="41" t="s">
        <v>42</v>
      </c>
      <c r="B35" s="42"/>
      <c r="C35" s="42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9"/>
      <c r="R35" s="39"/>
    </row>
    <row r="36" spans="1:42" x14ac:dyDescent="0.2">
      <c r="A36" s="43"/>
      <c r="B36" s="43"/>
      <c r="C36" s="43"/>
      <c r="D36" s="43"/>
      <c r="E36" s="43"/>
      <c r="F36" s="41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42" s="24" customFormat="1" ht="49.7" customHeight="1" x14ac:dyDescent="0.2">
      <c r="A37" s="12" t="s">
        <v>2</v>
      </c>
      <c r="B37" s="12" t="s">
        <v>3</v>
      </c>
      <c r="C37" s="44" t="s">
        <v>43</v>
      </c>
      <c r="D37" s="12" t="s">
        <v>44</v>
      </c>
      <c r="E37" s="45"/>
      <c r="F37" s="13"/>
      <c r="G37" s="14" t="s">
        <v>8</v>
      </c>
      <c r="H37" s="14" t="s">
        <v>9</v>
      </c>
      <c r="I37" s="12" t="s">
        <v>10</v>
      </c>
      <c r="J37" s="14" t="s">
        <v>11</v>
      </c>
      <c r="K37" s="15" t="s">
        <v>12</v>
      </c>
      <c r="L37" s="12" t="s">
        <v>13</v>
      </c>
      <c r="M37" s="12" t="s">
        <v>14</v>
      </c>
      <c r="N37" s="16" t="s">
        <v>15</v>
      </c>
      <c r="O37" s="12" t="s">
        <v>16</v>
      </c>
      <c r="P37" s="17" t="s">
        <v>17</v>
      </c>
      <c r="Q37" s="17" t="s">
        <v>18</v>
      </c>
      <c r="R37" s="17" t="s">
        <v>19</v>
      </c>
      <c r="S37" s="17" t="s">
        <v>20</v>
      </c>
      <c r="T37" s="17" t="s">
        <v>21</v>
      </c>
      <c r="U37" s="17" t="s">
        <v>22</v>
      </c>
      <c r="V37" s="18" t="s">
        <v>23</v>
      </c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ht="36" customHeight="1" x14ac:dyDescent="0.2">
      <c r="A38" s="46" t="s">
        <v>45</v>
      </c>
      <c r="B38" s="30"/>
      <c r="C38" s="30"/>
      <c r="D38" s="30"/>
      <c r="E38" s="30"/>
      <c r="F38" s="31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22"/>
      <c r="T38" s="22"/>
      <c r="U38" s="22"/>
      <c r="V38" s="23"/>
    </row>
    <row r="39" spans="1:42" x14ac:dyDescent="0.2">
      <c r="A39" s="7" t="s">
        <v>30</v>
      </c>
      <c r="B39" s="25">
        <f t="shared" ref="B39:B46" si="28">SUM(C39:V39)</f>
        <v>358.92888888888893</v>
      </c>
      <c r="C39" s="26">
        <f>C8/9</f>
        <v>246.38888888888889</v>
      </c>
      <c r="D39" s="47"/>
      <c r="E39" s="48"/>
      <c r="F39" s="49"/>
      <c r="G39" s="26">
        <v>7.2</v>
      </c>
      <c r="H39" s="26">
        <v>17.899999999999999</v>
      </c>
      <c r="I39" s="26">
        <f>I11</f>
        <v>6.1</v>
      </c>
      <c r="J39" s="24"/>
      <c r="K39" s="26">
        <f>K11</f>
        <v>36.5</v>
      </c>
      <c r="L39" s="26">
        <f>L11</f>
        <v>3.85</v>
      </c>
      <c r="M39" s="26">
        <f>M11</f>
        <v>1</v>
      </c>
      <c r="N39" s="26">
        <v>0.8</v>
      </c>
      <c r="O39" s="26">
        <f>O11</f>
        <v>20.8</v>
      </c>
      <c r="P39" s="26">
        <v>0.04</v>
      </c>
      <c r="Q39" s="26">
        <f>Q11</f>
        <v>0.45</v>
      </c>
      <c r="R39" s="26">
        <f>R11</f>
        <v>5.25</v>
      </c>
      <c r="S39" s="26">
        <v>4.45</v>
      </c>
      <c r="T39" s="26">
        <v>5.7</v>
      </c>
      <c r="U39" s="26">
        <f>U11</f>
        <v>2.5</v>
      </c>
      <c r="V39" s="23"/>
    </row>
    <row r="40" spans="1:42" x14ac:dyDescent="0.2">
      <c r="A40" s="7" t="s">
        <v>31</v>
      </c>
      <c r="B40" s="25">
        <f t="shared" si="28"/>
        <v>717.85777777777787</v>
      </c>
      <c r="C40" s="26">
        <f>C39*2</f>
        <v>492.77777777777777</v>
      </c>
      <c r="D40" s="32"/>
      <c r="E40" s="30"/>
      <c r="F40" s="49"/>
      <c r="G40" s="26">
        <f>G39*2</f>
        <v>14.4</v>
      </c>
      <c r="H40" s="26">
        <f>H39*2</f>
        <v>35.799999999999997</v>
      </c>
      <c r="I40" s="26">
        <f>I39*2</f>
        <v>12.2</v>
      </c>
      <c r="J40" s="24"/>
      <c r="K40" s="26">
        <f>K39*2</f>
        <v>73</v>
      </c>
      <c r="L40" s="26">
        <f>L39*2</f>
        <v>7.7</v>
      </c>
      <c r="M40" s="26">
        <f>M39*2</f>
        <v>2</v>
      </c>
      <c r="N40" s="26">
        <f>N39*2</f>
        <v>1.6</v>
      </c>
      <c r="O40" s="26">
        <f>O39*2</f>
        <v>41.6</v>
      </c>
      <c r="P40" s="26">
        <v>0.08</v>
      </c>
      <c r="Q40" s="26">
        <f>Q39*2</f>
        <v>0.9</v>
      </c>
      <c r="R40" s="26">
        <f>R39*2</f>
        <v>10.5</v>
      </c>
      <c r="S40" s="26">
        <f>S39*2</f>
        <v>8.9</v>
      </c>
      <c r="T40" s="26">
        <f>T39*2</f>
        <v>11.4</v>
      </c>
      <c r="U40" s="26">
        <f>U39*2</f>
        <v>5</v>
      </c>
      <c r="V40" s="23"/>
    </row>
    <row r="41" spans="1:42" x14ac:dyDescent="0.2">
      <c r="A41" s="7" t="s">
        <v>32</v>
      </c>
      <c r="B41" s="25">
        <f t="shared" si="28"/>
        <v>1076.7866666666664</v>
      </c>
      <c r="C41" s="26">
        <f>C39*3</f>
        <v>739.16666666666663</v>
      </c>
      <c r="D41" s="32"/>
      <c r="E41" s="30"/>
      <c r="F41" s="49"/>
      <c r="G41" s="26">
        <f>G39*3</f>
        <v>21.6</v>
      </c>
      <c r="H41" s="26">
        <f>H39*3</f>
        <v>53.699999999999996</v>
      </c>
      <c r="I41" s="26">
        <f>I39*3</f>
        <v>18.299999999999997</v>
      </c>
      <c r="J41" s="24"/>
      <c r="K41" s="26">
        <f>K39*3</f>
        <v>109.5</v>
      </c>
      <c r="L41" s="26">
        <f>L39*3</f>
        <v>11.55</v>
      </c>
      <c r="M41" s="26">
        <f>M39*3</f>
        <v>3</v>
      </c>
      <c r="N41" s="26">
        <f>N39*3</f>
        <v>2.4000000000000004</v>
      </c>
      <c r="O41" s="26">
        <f>O39*3</f>
        <v>62.400000000000006</v>
      </c>
      <c r="P41" s="26">
        <v>0.12</v>
      </c>
      <c r="Q41" s="26">
        <f>Q39*3</f>
        <v>1.35</v>
      </c>
      <c r="R41" s="26">
        <f>R39*3</f>
        <v>15.75</v>
      </c>
      <c r="S41" s="26">
        <f>S39*3</f>
        <v>13.350000000000001</v>
      </c>
      <c r="T41" s="26">
        <f>T39*3</f>
        <v>17.100000000000001</v>
      </c>
      <c r="U41" s="26">
        <f>U39*3</f>
        <v>7.5</v>
      </c>
      <c r="V41" s="23"/>
    </row>
    <row r="42" spans="1:42" x14ac:dyDescent="0.2">
      <c r="A42" s="7" t="s">
        <v>33</v>
      </c>
      <c r="B42" s="25">
        <f t="shared" si="28"/>
        <v>1435.7155555555557</v>
      </c>
      <c r="C42" s="26">
        <f>C39*4</f>
        <v>985.55555555555554</v>
      </c>
      <c r="D42" s="32"/>
      <c r="E42" s="30"/>
      <c r="F42" s="49"/>
      <c r="G42" s="26">
        <f>G39*4</f>
        <v>28.8</v>
      </c>
      <c r="H42" s="26">
        <f>H39*4</f>
        <v>71.599999999999994</v>
      </c>
      <c r="I42" s="26">
        <f>I39*4</f>
        <v>24.4</v>
      </c>
      <c r="J42" s="24"/>
      <c r="K42" s="26">
        <f>K39*4</f>
        <v>146</v>
      </c>
      <c r="L42" s="26">
        <f>L39*4</f>
        <v>15.4</v>
      </c>
      <c r="M42" s="26">
        <f>M39*4</f>
        <v>4</v>
      </c>
      <c r="N42" s="26">
        <f>N39*4</f>
        <v>3.2</v>
      </c>
      <c r="O42" s="26">
        <f>O39*4</f>
        <v>83.2</v>
      </c>
      <c r="P42" s="26">
        <v>0.16</v>
      </c>
      <c r="Q42" s="26">
        <f>Q39*4</f>
        <v>1.8</v>
      </c>
      <c r="R42" s="26">
        <f>R39*4</f>
        <v>21</v>
      </c>
      <c r="S42" s="26">
        <f>S39*4</f>
        <v>17.8</v>
      </c>
      <c r="T42" s="26">
        <f>T39*4</f>
        <v>22.8</v>
      </c>
      <c r="U42" s="26">
        <f>U39*4</f>
        <v>10</v>
      </c>
      <c r="V42" s="23"/>
    </row>
    <row r="43" spans="1:42" x14ac:dyDescent="0.2">
      <c r="A43" s="7" t="s">
        <v>34</v>
      </c>
      <c r="B43" s="25">
        <f t="shared" si="28"/>
        <v>1794.65</v>
      </c>
      <c r="C43" s="26">
        <v>1231.95</v>
      </c>
      <c r="D43" s="32"/>
      <c r="E43" s="30"/>
      <c r="F43" s="49"/>
      <c r="G43" s="26">
        <f>G39*5</f>
        <v>36</v>
      </c>
      <c r="H43" s="26">
        <f>H39*5</f>
        <v>89.5</v>
      </c>
      <c r="I43" s="26">
        <f>I39*5</f>
        <v>30.5</v>
      </c>
      <c r="J43" s="24"/>
      <c r="K43" s="26">
        <f>K39*5</f>
        <v>182.5</v>
      </c>
      <c r="L43" s="26">
        <f>L39*5</f>
        <v>19.25</v>
      </c>
      <c r="M43" s="26">
        <f>M39*5</f>
        <v>5</v>
      </c>
      <c r="N43" s="26">
        <f>N39*5</f>
        <v>4</v>
      </c>
      <c r="O43" s="26">
        <f>O39*5</f>
        <v>104</v>
      </c>
      <c r="P43" s="26">
        <v>0.2</v>
      </c>
      <c r="Q43" s="26">
        <f>Q39*5</f>
        <v>2.25</v>
      </c>
      <c r="R43" s="26">
        <f>R39*5</f>
        <v>26.25</v>
      </c>
      <c r="S43" s="26">
        <f>S39*5</f>
        <v>22.25</v>
      </c>
      <c r="T43" s="26">
        <f>T39*5</f>
        <v>28.5</v>
      </c>
      <c r="U43" s="26">
        <f>U39*5</f>
        <v>12.5</v>
      </c>
      <c r="V43" s="23"/>
    </row>
    <row r="44" spans="1:42" x14ac:dyDescent="0.2">
      <c r="A44" s="7" t="s">
        <v>35</v>
      </c>
      <c r="B44" s="25">
        <f t="shared" si="28"/>
        <v>3505.6599999999994</v>
      </c>
      <c r="C44" s="26">
        <v>1478.34</v>
      </c>
      <c r="D44" s="32"/>
      <c r="E44" s="30"/>
      <c r="F44" s="49"/>
      <c r="G44" s="26">
        <f>G39*6</f>
        <v>43.2</v>
      </c>
      <c r="H44" s="26">
        <f>H39*6</f>
        <v>107.39999999999999</v>
      </c>
      <c r="I44" s="26">
        <f>I39*6</f>
        <v>36.599999999999994</v>
      </c>
      <c r="J44" s="24"/>
      <c r="K44" s="26">
        <f>K39*6</f>
        <v>219</v>
      </c>
      <c r="L44" s="26">
        <f>L39*6</f>
        <v>23.1</v>
      </c>
      <c r="M44" s="26">
        <f>M39*6</f>
        <v>6</v>
      </c>
      <c r="N44" s="26">
        <f>N39*6</f>
        <v>4.8000000000000007</v>
      </c>
      <c r="O44" s="26">
        <f>O39*6</f>
        <v>124.80000000000001</v>
      </c>
      <c r="P44" s="26">
        <v>0.24</v>
      </c>
      <c r="Q44" s="26">
        <f>Q39*6</f>
        <v>2.7</v>
      </c>
      <c r="R44" s="26">
        <f>R39*6</f>
        <v>31.5</v>
      </c>
      <c r="S44" s="26">
        <f>S39*6</f>
        <v>26.700000000000003</v>
      </c>
      <c r="T44" s="26">
        <f>T39*6</f>
        <v>34.200000000000003</v>
      </c>
      <c r="U44" s="26">
        <f>U39*6</f>
        <v>15</v>
      </c>
      <c r="V44" s="28">
        <f>V6</f>
        <v>1352.08</v>
      </c>
    </row>
    <row r="45" spans="1:42" x14ac:dyDescent="0.2">
      <c r="A45" s="7" t="s">
        <v>36</v>
      </c>
      <c r="B45" s="25">
        <f t="shared" si="28"/>
        <v>3864.59</v>
      </c>
      <c r="C45" s="26">
        <v>1724.73</v>
      </c>
      <c r="D45" s="32"/>
      <c r="E45" s="30"/>
      <c r="F45" s="49"/>
      <c r="G45" s="26">
        <f>G39*7</f>
        <v>50.4</v>
      </c>
      <c r="H45" s="26">
        <f>H39*7</f>
        <v>125.29999999999998</v>
      </c>
      <c r="I45" s="26">
        <f>I39*7</f>
        <v>42.699999999999996</v>
      </c>
      <c r="J45" s="24"/>
      <c r="K45" s="26">
        <f>K39*7</f>
        <v>255.5</v>
      </c>
      <c r="L45" s="26">
        <f>L39*7</f>
        <v>26.95</v>
      </c>
      <c r="M45" s="26">
        <f>M39*7</f>
        <v>7</v>
      </c>
      <c r="N45" s="26">
        <f>N39*7</f>
        <v>5.6000000000000005</v>
      </c>
      <c r="O45" s="26">
        <f>O39*7</f>
        <v>145.6</v>
      </c>
      <c r="P45" s="26">
        <v>0.28000000000000003</v>
      </c>
      <c r="Q45" s="26">
        <f>Q39*7</f>
        <v>3.15</v>
      </c>
      <c r="R45" s="26">
        <f>R39*7</f>
        <v>36.75</v>
      </c>
      <c r="S45" s="26">
        <f>S39*7</f>
        <v>31.150000000000002</v>
      </c>
      <c r="T45" s="26">
        <f>T39*7</f>
        <v>39.9</v>
      </c>
      <c r="U45" s="26">
        <f>U39*7</f>
        <v>17.5</v>
      </c>
      <c r="V45" s="28">
        <f>V44</f>
        <v>1352.08</v>
      </c>
    </row>
    <row r="46" spans="1:42" x14ac:dyDescent="0.2">
      <c r="A46" s="7" t="s">
        <v>37</v>
      </c>
      <c r="B46" s="25">
        <f t="shared" si="28"/>
        <v>4223.5200000000004</v>
      </c>
      <c r="C46" s="26">
        <v>1971.12</v>
      </c>
      <c r="D46" s="32"/>
      <c r="E46" s="30"/>
      <c r="F46" s="49"/>
      <c r="G46" s="26">
        <f>G39*8</f>
        <v>57.6</v>
      </c>
      <c r="H46" s="26">
        <f>H39*8</f>
        <v>143.19999999999999</v>
      </c>
      <c r="I46" s="26">
        <f>I39*8</f>
        <v>48.8</v>
      </c>
      <c r="J46" s="24"/>
      <c r="K46" s="26">
        <f>K39*8</f>
        <v>292</v>
      </c>
      <c r="L46" s="26">
        <f>L39*8</f>
        <v>30.8</v>
      </c>
      <c r="M46" s="26">
        <f>M39*8</f>
        <v>8</v>
      </c>
      <c r="N46" s="26">
        <f>N39*8</f>
        <v>6.4</v>
      </c>
      <c r="O46" s="26">
        <f>O39*8</f>
        <v>166.4</v>
      </c>
      <c r="P46" s="26">
        <v>0.32</v>
      </c>
      <c r="Q46" s="26">
        <f>Q39*8</f>
        <v>3.6</v>
      </c>
      <c r="R46" s="26">
        <f>R39*8</f>
        <v>42</v>
      </c>
      <c r="S46" s="26">
        <f>S39*8</f>
        <v>35.6</v>
      </c>
      <c r="T46" s="26">
        <f>T39*8</f>
        <v>45.6</v>
      </c>
      <c r="U46" s="26">
        <f>U39*8</f>
        <v>20</v>
      </c>
      <c r="V46" s="28">
        <f>V44</f>
        <v>1352.08</v>
      </c>
    </row>
    <row r="47" spans="1:42" ht="33" customHeight="1" x14ac:dyDescent="0.2">
      <c r="A47" s="46" t="s">
        <v>46</v>
      </c>
      <c r="B47" s="30"/>
      <c r="C47" s="30"/>
      <c r="D47" s="30"/>
      <c r="E47" s="30"/>
      <c r="F47" s="31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50"/>
    </row>
    <row r="48" spans="1:42" x14ac:dyDescent="0.2">
      <c r="A48" s="7" t="s">
        <v>30</v>
      </c>
      <c r="B48" s="25">
        <f t="shared" ref="B48:B55" si="29">SUM(C48:V48)</f>
        <v>937.09555555555562</v>
      </c>
      <c r="C48" s="32" t="s">
        <v>47</v>
      </c>
      <c r="D48" s="26">
        <f>D9/9</f>
        <v>824.55555555555554</v>
      </c>
      <c r="E48" s="51"/>
      <c r="F48" s="34"/>
      <c r="G48" s="26">
        <f>G39</f>
        <v>7.2</v>
      </c>
      <c r="H48" s="26">
        <f>H39</f>
        <v>17.899999999999999</v>
      </c>
      <c r="I48" s="26">
        <f>I39</f>
        <v>6.1</v>
      </c>
      <c r="J48" s="24"/>
      <c r="K48" s="26">
        <f t="shared" ref="K48:S48" si="30">K39</f>
        <v>36.5</v>
      </c>
      <c r="L48" s="26">
        <f t="shared" si="30"/>
        <v>3.85</v>
      </c>
      <c r="M48" s="26">
        <f t="shared" si="30"/>
        <v>1</v>
      </c>
      <c r="N48" s="26">
        <f t="shared" si="30"/>
        <v>0.8</v>
      </c>
      <c r="O48" s="26">
        <f t="shared" si="30"/>
        <v>20.8</v>
      </c>
      <c r="P48" s="26">
        <v>0.04</v>
      </c>
      <c r="Q48" s="26">
        <f t="shared" si="30"/>
        <v>0.45</v>
      </c>
      <c r="R48" s="26">
        <f t="shared" si="30"/>
        <v>5.25</v>
      </c>
      <c r="S48" s="26">
        <f t="shared" si="30"/>
        <v>4.45</v>
      </c>
      <c r="T48" s="26">
        <v>5.7</v>
      </c>
      <c r="U48" s="26">
        <f>U39</f>
        <v>2.5</v>
      </c>
      <c r="V48" s="50"/>
    </row>
    <row r="49" spans="1:40" x14ac:dyDescent="0.2">
      <c r="A49" s="7" t="s">
        <v>31</v>
      </c>
      <c r="B49" s="25">
        <f t="shared" si="29"/>
        <v>1874.2</v>
      </c>
      <c r="C49" s="32"/>
      <c r="D49" s="26">
        <v>1649.12</v>
      </c>
      <c r="E49" s="51"/>
      <c r="F49" s="34"/>
      <c r="G49" s="26">
        <f>G48*2</f>
        <v>14.4</v>
      </c>
      <c r="H49" s="26">
        <f>H48*2</f>
        <v>35.799999999999997</v>
      </c>
      <c r="I49" s="26">
        <f>I48*2</f>
        <v>12.2</v>
      </c>
      <c r="J49" s="24"/>
      <c r="K49" s="26">
        <f>K48*2</f>
        <v>73</v>
      </c>
      <c r="L49" s="26">
        <f>L48*2</f>
        <v>7.7</v>
      </c>
      <c r="M49" s="26">
        <f>M48*2</f>
        <v>2</v>
      </c>
      <c r="N49" s="26">
        <f>N48*2</f>
        <v>1.6</v>
      </c>
      <c r="O49" s="26">
        <f>O48*2</f>
        <v>41.6</v>
      </c>
      <c r="P49" s="26">
        <v>0.08</v>
      </c>
      <c r="Q49" s="26">
        <f>Q48*2</f>
        <v>0.9</v>
      </c>
      <c r="R49" s="26">
        <f>R48*2</f>
        <v>10.5</v>
      </c>
      <c r="S49" s="26">
        <f>S48*2</f>
        <v>8.9</v>
      </c>
      <c r="T49" s="26">
        <f>T48*2</f>
        <v>11.4</v>
      </c>
      <c r="U49" s="26">
        <f>U48*2</f>
        <v>5</v>
      </c>
      <c r="V49" s="50"/>
    </row>
    <row r="50" spans="1:40" x14ac:dyDescent="0.2">
      <c r="A50" s="7" t="s">
        <v>32</v>
      </c>
      <c r="B50" s="25">
        <f t="shared" si="29"/>
        <v>2811.2999999999997</v>
      </c>
      <c r="C50" s="32"/>
      <c r="D50" s="26">
        <v>2473.6799999999998</v>
      </c>
      <c r="E50" s="51"/>
      <c r="F50" s="34"/>
      <c r="G50" s="26">
        <f>G48*3</f>
        <v>21.6</v>
      </c>
      <c r="H50" s="26">
        <f>H48*3</f>
        <v>53.699999999999996</v>
      </c>
      <c r="I50" s="26">
        <f>I48*3</f>
        <v>18.299999999999997</v>
      </c>
      <c r="J50" s="24"/>
      <c r="K50" s="26">
        <f>K48*3</f>
        <v>109.5</v>
      </c>
      <c r="L50" s="26">
        <f>L48*3</f>
        <v>11.55</v>
      </c>
      <c r="M50" s="26">
        <f>M48*3</f>
        <v>3</v>
      </c>
      <c r="N50" s="26">
        <f>N48*3</f>
        <v>2.4000000000000004</v>
      </c>
      <c r="O50" s="26">
        <f>O48*3</f>
        <v>62.400000000000006</v>
      </c>
      <c r="P50" s="26">
        <v>0.12</v>
      </c>
      <c r="Q50" s="26">
        <f>Q48*3</f>
        <v>1.35</v>
      </c>
      <c r="R50" s="26">
        <f>R48*3</f>
        <v>15.75</v>
      </c>
      <c r="S50" s="26">
        <f>S48*3</f>
        <v>13.350000000000001</v>
      </c>
      <c r="T50" s="26">
        <f>T48*3</f>
        <v>17.100000000000001</v>
      </c>
      <c r="U50" s="26">
        <f>U48*3</f>
        <v>7.5</v>
      </c>
      <c r="V50" s="50"/>
    </row>
    <row r="51" spans="1:40" x14ac:dyDescent="0.2">
      <c r="A51" s="7" t="s">
        <v>33</v>
      </c>
      <c r="B51" s="25">
        <f t="shared" si="29"/>
        <v>3748.4</v>
      </c>
      <c r="C51" s="32"/>
      <c r="D51" s="26">
        <v>3298.24</v>
      </c>
      <c r="E51" s="51"/>
      <c r="F51" s="34"/>
      <c r="G51" s="26">
        <f>G48*4</f>
        <v>28.8</v>
      </c>
      <c r="H51" s="26">
        <f>H48*4</f>
        <v>71.599999999999994</v>
      </c>
      <c r="I51" s="26">
        <f>I48*4</f>
        <v>24.4</v>
      </c>
      <c r="J51" s="24"/>
      <c r="K51" s="26">
        <f>K48*4</f>
        <v>146</v>
      </c>
      <c r="L51" s="26">
        <f>L48*4</f>
        <v>15.4</v>
      </c>
      <c r="M51" s="26">
        <f>M48*4</f>
        <v>4</v>
      </c>
      <c r="N51" s="26">
        <f>N48*4</f>
        <v>3.2</v>
      </c>
      <c r="O51" s="26">
        <f>O48*4</f>
        <v>83.2</v>
      </c>
      <c r="P51" s="26">
        <v>0.16</v>
      </c>
      <c r="Q51" s="26">
        <f>Q48*4</f>
        <v>1.8</v>
      </c>
      <c r="R51" s="26">
        <f>R48*4</f>
        <v>21</v>
      </c>
      <c r="S51" s="26">
        <f>S48*4</f>
        <v>17.8</v>
      </c>
      <c r="T51" s="26">
        <f>T48*4</f>
        <v>22.8</v>
      </c>
      <c r="U51" s="26">
        <f>U48*4</f>
        <v>10</v>
      </c>
      <c r="V51" s="50"/>
    </row>
    <row r="52" spans="1:40" x14ac:dyDescent="0.2">
      <c r="A52" s="7" t="s">
        <v>34</v>
      </c>
      <c r="B52" s="25">
        <f t="shared" si="29"/>
        <v>4685.5</v>
      </c>
      <c r="C52" s="32"/>
      <c r="D52" s="26">
        <v>4122.8</v>
      </c>
      <c r="E52" s="51"/>
      <c r="F52" s="34"/>
      <c r="G52" s="26">
        <f>G48*5</f>
        <v>36</v>
      </c>
      <c r="H52" s="26">
        <f>H48*5</f>
        <v>89.5</v>
      </c>
      <c r="I52" s="26">
        <f>I48*5</f>
        <v>30.5</v>
      </c>
      <c r="J52" s="24"/>
      <c r="K52" s="26">
        <f>K48*5</f>
        <v>182.5</v>
      </c>
      <c r="L52" s="26">
        <f>L48*5</f>
        <v>19.25</v>
      </c>
      <c r="M52" s="26">
        <f>M48*5</f>
        <v>5</v>
      </c>
      <c r="N52" s="26">
        <f>N48*5</f>
        <v>4</v>
      </c>
      <c r="O52" s="26">
        <f>O48*5</f>
        <v>104</v>
      </c>
      <c r="P52" s="26">
        <v>0.2</v>
      </c>
      <c r="Q52" s="26">
        <f>Q48*5</f>
        <v>2.25</v>
      </c>
      <c r="R52" s="26">
        <f>R48*5</f>
        <v>26.25</v>
      </c>
      <c r="S52" s="26">
        <f>S48*5</f>
        <v>22.25</v>
      </c>
      <c r="T52" s="26">
        <f>T48*5</f>
        <v>28.5</v>
      </c>
      <c r="U52" s="26">
        <f>U48*5</f>
        <v>12.5</v>
      </c>
      <c r="V52" s="50"/>
    </row>
    <row r="53" spans="1:40" x14ac:dyDescent="0.2">
      <c r="A53" s="7" t="s">
        <v>35</v>
      </c>
      <c r="B53" s="25">
        <f t="shared" si="29"/>
        <v>6974.6799999999994</v>
      </c>
      <c r="C53" s="32"/>
      <c r="D53" s="26">
        <v>4947.3599999999997</v>
      </c>
      <c r="E53" s="51"/>
      <c r="F53" s="34"/>
      <c r="G53" s="26">
        <f>G48*6</f>
        <v>43.2</v>
      </c>
      <c r="H53" s="26">
        <f>H48*6</f>
        <v>107.39999999999999</v>
      </c>
      <c r="I53" s="26">
        <f>I48*6</f>
        <v>36.599999999999994</v>
      </c>
      <c r="J53" s="24"/>
      <c r="K53" s="26">
        <f>K48*6</f>
        <v>219</v>
      </c>
      <c r="L53" s="26">
        <f>L48*6</f>
        <v>23.1</v>
      </c>
      <c r="M53" s="26">
        <f>M48*6</f>
        <v>6</v>
      </c>
      <c r="N53" s="26">
        <f>N48*6</f>
        <v>4.8000000000000007</v>
      </c>
      <c r="O53" s="26">
        <f>O48*6</f>
        <v>124.80000000000001</v>
      </c>
      <c r="P53" s="26">
        <v>0.24</v>
      </c>
      <c r="Q53" s="26">
        <f>Q48*6</f>
        <v>2.7</v>
      </c>
      <c r="R53" s="26">
        <f>R48*6</f>
        <v>31.5</v>
      </c>
      <c r="S53" s="26">
        <f>S48*6</f>
        <v>26.700000000000003</v>
      </c>
      <c r="T53" s="26">
        <f>T48*6</f>
        <v>34.200000000000003</v>
      </c>
      <c r="U53" s="26">
        <f>U48*6</f>
        <v>15</v>
      </c>
      <c r="V53" s="28">
        <f>V6</f>
        <v>1352.08</v>
      </c>
    </row>
    <row r="54" spans="1:40" x14ac:dyDescent="0.2">
      <c r="A54" s="7" t="s">
        <v>36</v>
      </c>
      <c r="B54" s="25">
        <f t="shared" si="29"/>
        <v>7911.7799999999988</v>
      </c>
      <c r="C54" s="32"/>
      <c r="D54" s="26">
        <v>5771.92</v>
      </c>
      <c r="E54" s="51"/>
      <c r="F54" s="34"/>
      <c r="G54" s="26">
        <f>G48*7</f>
        <v>50.4</v>
      </c>
      <c r="H54" s="26">
        <f>H48*7</f>
        <v>125.29999999999998</v>
      </c>
      <c r="I54" s="26">
        <f>I48*7</f>
        <v>42.699999999999996</v>
      </c>
      <c r="J54" s="24"/>
      <c r="K54" s="26">
        <f>K48*7</f>
        <v>255.5</v>
      </c>
      <c r="L54" s="26">
        <f>L48*7</f>
        <v>26.95</v>
      </c>
      <c r="M54" s="26">
        <f>M48*7</f>
        <v>7</v>
      </c>
      <c r="N54" s="26">
        <f>N48*7</f>
        <v>5.6000000000000005</v>
      </c>
      <c r="O54" s="26">
        <f>O48*7</f>
        <v>145.6</v>
      </c>
      <c r="P54" s="26">
        <v>0.28000000000000003</v>
      </c>
      <c r="Q54" s="26">
        <f>Q48*7</f>
        <v>3.15</v>
      </c>
      <c r="R54" s="26">
        <f>R48*7</f>
        <v>36.75</v>
      </c>
      <c r="S54" s="26">
        <f>S48*7</f>
        <v>31.150000000000002</v>
      </c>
      <c r="T54" s="26">
        <f>T48*7</f>
        <v>39.9</v>
      </c>
      <c r="U54" s="26">
        <f>U48*7</f>
        <v>17.5</v>
      </c>
      <c r="V54" s="28">
        <f>V53</f>
        <v>1352.08</v>
      </c>
    </row>
    <row r="55" spans="1:40" x14ac:dyDescent="0.2">
      <c r="A55" s="7" t="s">
        <v>37</v>
      </c>
      <c r="B55" s="25">
        <f t="shared" si="29"/>
        <v>8848.880000000001</v>
      </c>
      <c r="C55" s="32"/>
      <c r="D55" s="26">
        <v>6596.48</v>
      </c>
      <c r="E55" s="51"/>
      <c r="F55" s="34"/>
      <c r="G55" s="26">
        <f>G48*8</f>
        <v>57.6</v>
      </c>
      <c r="H55" s="26">
        <f>H48*8</f>
        <v>143.19999999999999</v>
      </c>
      <c r="I55" s="26">
        <f>I48*8</f>
        <v>48.8</v>
      </c>
      <c r="J55" s="24"/>
      <c r="K55" s="26">
        <f>K48*8</f>
        <v>292</v>
      </c>
      <c r="L55" s="26">
        <f>L48*8</f>
        <v>30.8</v>
      </c>
      <c r="M55" s="26">
        <f>M48*8</f>
        <v>8</v>
      </c>
      <c r="N55" s="26">
        <f>N48*8</f>
        <v>6.4</v>
      </c>
      <c r="O55" s="26">
        <f>O48*8</f>
        <v>166.4</v>
      </c>
      <c r="P55" s="26">
        <v>0.32</v>
      </c>
      <c r="Q55" s="26">
        <f>Q48*8</f>
        <v>3.6</v>
      </c>
      <c r="R55" s="26">
        <f>R48*8</f>
        <v>42</v>
      </c>
      <c r="S55" s="26">
        <f>S48*8</f>
        <v>35.6</v>
      </c>
      <c r="T55" s="26">
        <f>T48*8</f>
        <v>45.6</v>
      </c>
      <c r="U55" s="26">
        <f>U48*8</f>
        <v>20</v>
      </c>
      <c r="V55" s="28">
        <f>V53</f>
        <v>1352.08</v>
      </c>
    </row>
    <row r="56" spans="1:40" x14ac:dyDescent="0.2">
      <c r="A56" s="11"/>
      <c r="B56" s="11"/>
      <c r="C56" s="52"/>
      <c r="D56" s="53"/>
      <c r="E56" s="37"/>
      <c r="F56" s="38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W56" s="3" t="s">
        <v>47</v>
      </c>
    </row>
    <row r="57" spans="1:40" x14ac:dyDescent="0.2">
      <c r="A57" s="11"/>
      <c r="B57" s="11"/>
      <c r="C57" s="52"/>
      <c r="D57" s="53"/>
      <c r="E57" s="37"/>
      <c r="F57" s="38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W57" s="54"/>
    </row>
    <row r="58" spans="1:40" x14ac:dyDescent="0.2">
      <c r="A58" s="11"/>
      <c r="B58" s="11"/>
      <c r="C58" s="52"/>
      <c r="D58" s="53"/>
      <c r="E58" s="37"/>
      <c r="F58" s="38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W58" s="54"/>
    </row>
    <row r="59" spans="1:40" x14ac:dyDescent="0.2">
      <c r="A59" s="11"/>
      <c r="B59" s="11"/>
      <c r="C59" s="52"/>
      <c r="D59" s="53"/>
      <c r="E59" s="37"/>
      <c r="F59" s="38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W59" s="54"/>
    </row>
    <row r="60" spans="1:40" ht="18" customHeight="1" x14ac:dyDescent="0.2">
      <c r="A60" s="55" t="s">
        <v>48</v>
      </c>
      <c r="B60" s="55"/>
      <c r="C60" s="55"/>
      <c r="D60" s="55"/>
      <c r="E60" s="55"/>
      <c r="F60" s="55"/>
      <c r="G60" s="56"/>
      <c r="I60" s="1"/>
      <c r="P60" s="4"/>
    </row>
    <row r="61" spans="1:40" s="24" customFormat="1" ht="50.45" customHeight="1" x14ac:dyDescent="0.2">
      <c r="A61" s="12" t="s">
        <v>2</v>
      </c>
      <c r="B61" s="12" t="s">
        <v>3</v>
      </c>
      <c r="C61" s="44" t="s">
        <v>43</v>
      </c>
      <c r="D61" s="12" t="s">
        <v>44</v>
      </c>
      <c r="E61" s="12" t="s">
        <v>49</v>
      </c>
      <c r="F61" s="13" t="s">
        <v>50</v>
      </c>
      <c r="G61" s="14" t="s">
        <v>8</v>
      </c>
      <c r="H61" s="14" t="s">
        <v>9</v>
      </c>
      <c r="I61" s="12" t="s">
        <v>10</v>
      </c>
      <c r="J61" s="14" t="s">
        <v>11</v>
      </c>
      <c r="K61" s="15" t="s">
        <v>12</v>
      </c>
      <c r="L61" s="12" t="s">
        <v>13</v>
      </c>
      <c r="M61" s="12" t="s">
        <v>14</v>
      </c>
      <c r="N61" s="16" t="s">
        <v>15</v>
      </c>
      <c r="O61" s="12" t="s">
        <v>16</v>
      </c>
      <c r="P61" s="17" t="s">
        <v>17</v>
      </c>
      <c r="Q61" s="17" t="s">
        <v>18</v>
      </c>
      <c r="R61" s="17" t="s">
        <v>19</v>
      </c>
      <c r="S61" s="17" t="s">
        <v>20</v>
      </c>
      <c r="T61" s="17" t="s">
        <v>21</v>
      </c>
      <c r="U61" s="17" t="s">
        <v>22</v>
      </c>
      <c r="V61" s="18" t="s">
        <v>23</v>
      </c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x14ac:dyDescent="0.2">
      <c r="A62" s="57" t="s">
        <v>27</v>
      </c>
      <c r="B62" s="58">
        <f>SUM(F62:V62)</f>
        <v>7535.08</v>
      </c>
      <c r="C62" s="26">
        <v>2217.5</v>
      </c>
      <c r="D62" s="25"/>
      <c r="E62" s="59">
        <v>2400</v>
      </c>
      <c r="F62" s="27">
        <f>SUM(C62:E62)</f>
        <v>4617.5</v>
      </c>
      <c r="G62" s="26">
        <f>G6</f>
        <v>175</v>
      </c>
      <c r="H62" s="26">
        <f>H6</f>
        <v>316</v>
      </c>
      <c r="I62" s="26">
        <v>77</v>
      </c>
      <c r="J62" s="30"/>
      <c r="K62" s="26">
        <f>K6</f>
        <v>434</v>
      </c>
      <c r="L62" s="26">
        <v>48</v>
      </c>
      <c r="M62" s="26">
        <v>12</v>
      </c>
      <c r="N62" s="60">
        <v>10</v>
      </c>
      <c r="O62" s="26">
        <f>O9</f>
        <v>272</v>
      </c>
      <c r="P62" s="60">
        <v>0.5</v>
      </c>
      <c r="Q62" s="26">
        <f>Q6</f>
        <v>5</v>
      </c>
      <c r="R62" s="26">
        <f>R6</f>
        <v>61.5</v>
      </c>
      <c r="S62" s="26">
        <v>56.5</v>
      </c>
      <c r="T62" s="26">
        <v>68</v>
      </c>
      <c r="U62" s="26">
        <v>30</v>
      </c>
      <c r="V62" s="28">
        <f>V6</f>
        <v>1352.08</v>
      </c>
    </row>
    <row r="63" spans="1:40" x14ac:dyDescent="0.2">
      <c r="A63" s="57" t="s">
        <v>28</v>
      </c>
      <c r="B63" s="58">
        <f>SUM(F63:V63)</f>
        <v>12738.58</v>
      </c>
      <c r="C63" s="25"/>
      <c r="D63" s="26">
        <v>7421</v>
      </c>
      <c r="E63" s="61">
        <v>2400</v>
      </c>
      <c r="F63" s="34">
        <f>SUM(D63:E63)</f>
        <v>9821</v>
      </c>
      <c r="G63" s="26">
        <f>G62</f>
        <v>175</v>
      </c>
      <c r="H63" s="26">
        <f>H62</f>
        <v>316</v>
      </c>
      <c r="I63" s="26">
        <v>77</v>
      </c>
      <c r="J63" s="30"/>
      <c r="K63" s="26">
        <f>K6</f>
        <v>434</v>
      </c>
      <c r="L63" s="26">
        <v>48</v>
      </c>
      <c r="M63" s="26">
        <v>12</v>
      </c>
      <c r="N63" s="60">
        <v>10</v>
      </c>
      <c r="O63" s="26">
        <f>O62</f>
        <v>272</v>
      </c>
      <c r="P63" s="60">
        <v>0.5</v>
      </c>
      <c r="Q63" s="26">
        <f>Q62</f>
        <v>5</v>
      </c>
      <c r="R63" s="26">
        <f>R62</f>
        <v>61.5</v>
      </c>
      <c r="S63" s="26">
        <v>56.5</v>
      </c>
      <c r="T63" s="26">
        <v>68</v>
      </c>
      <c r="U63" s="26">
        <v>30</v>
      </c>
      <c r="V63" s="28">
        <f>V7</f>
        <v>1352.08</v>
      </c>
    </row>
    <row r="64" spans="1:40" ht="36" customHeight="1" x14ac:dyDescent="0.2">
      <c r="A64" s="46" t="s">
        <v>45</v>
      </c>
      <c r="B64" s="30"/>
      <c r="C64" s="30"/>
      <c r="D64" s="30"/>
      <c r="E64" s="30"/>
      <c r="F64" s="31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22"/>
      <c r="T64" s="51"/>
      <c r="U64" s="51"/>
      <c r="V64" s="23"/>
    </row>
    <row r="65" spans="1:22" x14ac:dyDescent="0.2">
      <c r="A65" s="7" t="s">
        <v>30</v>
      </c>
      <c r="B65" s="25">
        <f>SUM(F65:V65)</f>
        <v>625.59888888888895</v>
      </c>
      <c r="C65" s="26">
        <v>246.38888888888889</v>
      </c>
      <c r="D65" s="62"/>
      <c r="E65" s="24">
        <v>266.67</v>
      </c>
      <c r="F65" s="49">
        <f>SUM(C65:E65)</f>
        <v>513.05888888888887</v>
      </c>
      <c r="G65" s="26">
        <f>G39</f>
        <v>7.2</v>
      </c>
      <c r="H65" s="26">
        <f>H39</f>
        <v>17.899999999999999</v>
      </c>
      <c r="I65" s="26">
        <f>I39</f>
        <v>6.1</v>
      </c>
      <c r="J65" s="30"/>
      <c r="K65" s="26">
        <f>K11</f>
        <v>36.5</v>
      </c>
      <c r="L65" s="26">
        <f>L39</f>
        <v>3.85</v>
      </c>
      <c r="M65" s="26">
        <f>M39</f>
        <v>1</v>
      </c>
      <c r="N65" s="26">
        <f>N39</f>
        <v>0.8</v>
      </c>
      <c r="O65" s="26">
        <f>O39</f>
        <v>20.8</v>
      </c>
      <c r="P65" s="26">
        <v>0.04</v>
      </c>
      <c r="Q65" s="26">
        <f>Q39</f>
        <v>0.45</v>
      </c>
      <c r="R65" s="26">
        <f>R39</f>
        <v>5.25</v>
      </c>
      <c r="S65" s="26">
        <f>S39</f>
        <v>4.45</v>
      </c>
      <c r="T65" s="26">
        <v>5.7</v>
      </c>
      <c r="U65" s="26">
        <f>U11</f>
        <v>2.5</v>
      </c>
      <c r="V65" s="23"/>
    </row>
    <row r="66" spans="1:22" x14ac:dyDescent="0.2">
      <c r="A66" s="7" t="s">
        <v>31</v>
      </c>
      <c r="B66" s="25">
        <f t="shared" ref="B66:B72" si="31">SUM(F66:V66)</f>
        <v>1251.1977777777779</v>
      </c>
      <c r="C66" s="26">
        <v>492.77777777777777</v>
      </c>
      <c r="D66" s="62"/>
      <c r="E66" s="24">
        <f>E65*2</f>
        <v>533.34</v>
      </c>
      <c r="F66" s="49">
        <f t="shared" ref="F66:F72" si="32">SUM(C66:E66)</f>
        <v>1026.1177777777777</v>
      </c>
      <c r="G66" s="26">
        <f>G65*2</f>
        <v>14.4</v>
      </c>
      <c r="H66" s="26">
        <f>H65*2</f>
        <v>35.799999999999997</v>
      </c>
      <c r="I66" s="26">
        <f>I65*2</f>
        <v>12.2</v>
      </c>
      <c r="J66" s="30"/>
      <c r="K66" s="26">
        <f>K65*2</f>
        <v>73</v>
      </c>
      <c r="L66" s="26">
        <f>L65*2</f>
        <v>7.7</v>
      </c>
      <c r="M66" s="26">
        <f>M65*2</f>
        <v>2</v>
      </c>
      <c r="N66" s="26">
        <f>N65*2</f>
        <v>1.6</v>
      </c>
      <c r="O66" s="26">
        <f>O65*2</f>
        <v>41.6</v>
      </c>
      <c r="P66" s="26">
        <v>0.08</v>
      </c>
      <c r="Q66" s="26">
        <f>Q65*2</f>
        <v>0.9</v>
      </c>
      <c r="R66" s="26">
        <f>R65*2</f>
        <v>10.5</v>
      </c>
      <c r="S66" s="26">
        <f>S65*2</f>
        <v>8.9</v>
      </c>
      <c r="T66" s="26">
        <f>T65*2</f>
        <v>11.4</v>
      </c>
      <c r="U66" s="26">
        <f>U65*2</f>
        <v>5</v>
      </c>
      <c r="V66" s="23"/>
    </row>
    <row r="67" spans="1:22" x14ac:dyDescent="0.2">
      <c r="A67" s="7" t="s">
        <v>32</v>
      </c>
      <c r="B67" s="25">
        <f t="shared" si="31"/>
        <v>1876.7966666666664</v>
      </c>
      <c r="C67" s="26">
        <v>739.16666666666663</v>
      </c>
      <c r="D67" s="62"/>
      <c r="E67" s="24">
        <f>E65*3</f>
        <v>800.01</v>
      </c>
      <c r="F67" s="49">
        <f t="shared" si="32"/>
        <v>1539.1766666666667</v>
      </c>
      <c r="G67" s="26">
        <f>G65*3</f>
        <v>21.6</v>
      </c>
      <c r="H67" s="26">
        <f>H65*3</f>
        <v>53.699999999999996</v>
      </c>
      <c r="I67" s="26">
        <f>I65*3</f>
        <v>18.299999999999997</v>
      </c>
      <c r="J67" s="30"/>
      <c r="K67" s="26">
        <f>K65*3</f>
        <v>109.5</v>
      </c>
      <c r="L67" s="26">
        <f>L65*3</f>
        <v>11.55</v>
      </c>
      <c r="M67" s="26">
        <f>M65*3</f>
        <v>3</v>
      </c>
      <c r="N67" s="26">
        <f>N65*3</f>
        <v>2.4000000000000004</v>
      </c>
      <c r="O67" s="26">
        <f>O65*3</f>
        <v>62.400000000000006</v>
      </c>
      <c r="P67" s="26">
        <v>0.12</v>
      </c>
      <c r="Q67" s="26">
        <f>Q65*3</f>
        <v>1.35</v>
      </c>
      <c r="R67" s="26">
        <f>R65*3</f>
        <v>15.75</v>
      </c>
      <c r="S67" s="26">
        <f>S65*3</f>
        <v>13.350000000000001</v>
      </c>
      <c r="T67" s="26">
        <f>T65*3</f>
        <v>17.100000000000001</v>
      </c>
      <c r="U67" s="26">
        <f>U65*3</f>
        <v>7.5</v>
      </c>
      <c r="V67" s="23"/>
    </row>
    <row r="68" spans="1:22" x14ac:dyDescent="0.2">
      <c r="A68" s="7" t="s">
        <v>33</v>
      </c>
      <c r="B68" s="25">
        <f t="shared" si="31"/>
        <v>2502.3955555555558</v>
      </c>
      <c r="C68" s="26">
        <v>985.55555555555554</v>
      </c>
      <c r="D68" s="62"/>
      <c r="E68" s="24">
        <f>E65*4</f>
        <v>1066.68</v>
      </c>
      <c r="F68" s="49">
        <f t="shared" si="32"/>
        <v>2052.2355555555555</v>
      </c>
      <c r="G68" s="26">
        <f>G65*4</f>
        <v>28.8</v>
      </c>
      <c r="H68" s="26">
        <f>H65*4</f>
        <v>71.599999999999994</v>
      </c>
      <c r="I68" s="26">
        <f>I65*4</f>
        <v>24.4</v>
      </c>
      <c r="J68" s="30"/>
      <c r="K68" s="26">
        <f>K65*4</f>
        <v>146</v>
      </c>
      <c r="L68" s="26">
        <f>L65*4</f>
        <v>15.4</v>
      </c>
      <c r="M68" s="26">
        <f>M65*4</f>
        <v>4</v>
      </c>
      <c r="N68" s="26">
        <f>N65*4</f>
        <v>3.2</v>
      </c>
      <c r="O68" s="26">
        <f>O65*4</f>
        <v>83.2</v>
      </c>
      <c r="P68" s="26">
        <v>0.16</v>
      </c>
      <c r="Q68" s="26">
        <f>Q65*4</f>
        <v>1.8</v>
      </c>
      <c r="R68" s="26">
        <f>R65*4</f>
        <v>21</v>
      </c>
      <c r="S68" s="26">
        <f>S65*4</f>
        <v>17.8</v>
      </c>
      <c r="T68" s="26">
        <f>T65*4</f>
        <v>22.8</v>
      </c>
      <c r="U68" s="26">
        <f>U65*4</f>
        <v>10</v>
      </c>
      <c r="V68" s="23"/>
    </row>
    <row r="69" spans="1:22" x14ac:dyDescent="0.2">
      <c r="A69" s="7" t="s">
        <v>34</v>
      </c>
      <c r="B69" s="25">
        <f t="shared" si="31"/>
        <v>3128</v>
      </c>
      <c r="C69" s="26">
        <v>1231.95</v>
      </c>
      <c r="D69" s="62"/>
      <c r="E69" s="24">
        <f>E65*5</f>
        <v>1333.3500000000001</v>
      </c>
      <c r="F69" s="49">
        <f t="shared" si="32"/>
        <v>2565.3000000000002</v>
      </c>
      <c r="G69" s="26">
        <f>G65*5</f>
        <v>36</v>
      </c>
      <c r="H69" s="26">
        <f>H65*5</f>
        <v>89.5</v>
      </c>
      <c r="I69" s="26">
        <f>I65*5</f>
        <v>30.5</v>
      </c>
      <c r="J69" s="30"/>
      <c r="K69" s="26">
        <f>K65*5</f>
        <v>182.5</v>
      </c>
      <c r="L69" s="26">
        <f>L65*5</f>
        <v>19.25</v>
      </c>
      <c r="M69" s="26">
        <f>M65*5</f>
        <v>5</v>
      </c>
      <c r="N69" s="26">
        <f>N65*5</f>
        <v>4</v>
      </c>
      <c r="O69" s="26">
        <f>O65*5</f>
        <v>104</v>
      </c>
      <c r="P69" s="26">
        <v>0.2</v>
      </c>
      <c r="Q69" s="26">
        <f>Q65*5</f>
        <v>2.25</v>
      </c>
      <c r="R69" s="26">
        <f>R65*5</f>
        <v>26.25</v>
      </c>
      <c r="S69" s="26">
        <f>S65*5</f>
        <v>22.25</v>
      </c>
      <c r="T69" s="26">
        <f>T65*5</f>
        <v>28.5</v>
      </c>
      <c r="U69" s="26">
        <f>U65*5</f>
        <v>12.5</v>
      </c>
      <c r="V69" s="23"/>
    </row>
    <row r="70" spans="1:22" x14ac:dyDescent="0.2">
      <c r="A70" s="7" t="s">
        <v>35</v>
      </c>
      <c r="B70" s="25">
        <f t="shared" si="31"/>
        <v>5105.6799999999985</v>
      </c>
      <c r="C70" s="26">
        <v>1478.34</v>
      </c>
      <c r="D70" s="62"/>
      <c r="E70" s="24">
        <f>E65*6</f>
        <v>1600.02</v>
      </c>
      <c r="F70" s="49">
        <f t="shared" si="32"/>
        <v>3078.3599999999997</v>
      </c>
      <c r="G70" s="26">
        <f>G65*6</f>
        <v>43.2</v>
      </c>
      <c r="H70" s="26">
        <f>H65*6</f>
        <v>107.39999999999999</v>
      </c>
      <c r="I70" s="26">
        <f>I65*6</f>
        <v>36.599999999999994</v>
      </c>
      <c r="J70" s="30"/>
      <c r="K70" s="26">
        <f>K65*6</f>
        <v>219</v>
      </c>
      <c r="L70" s="26">
        <f>L65*6</f>
        <v>23.1</v>
      </c>
      <c r="M70" s="26">
        <f>M65*6</f>
        <v>6</v>
      </c>
      <c r="N70" s="26">
        <f>N65*6</f>
        <v>4.8000000000000007</v>
      </c>
      <c r="O70" s="26">
        <f>O65*6</f>
        <v>124.80000000000001</v>
      </c>
      <c r="P70" s="26">
        <v>0.24</v>
      </c>
      <c r="Q70" s="26">
        <f>Q65*6</f>
        <v>2.7</v>
      </c>
      <c r="R70" s="26">
        <f>R65*6</f>
        <v>31.5</v>
      </c>
      <c r="S70" s="26">
        <f>S65*6</f>
        <v>26.700000000000003</v>
      </c>
      <c r="T70" s="26">
        <f>T65*6</f>
        <v>34.200000000000003</v>
      </c>
      <c r="U70" s="26">
        <f>U65*6</f>
        <v>15</v>
      </c>
      <c r="V70" s="28">
        <f>V6</f>
        <v>1352.08</v>
      </c>
    </row>
    <row r="71" spans="1:22" x14ac:dyDescent="0.2">
      <c r="A71" s="7" t="s">
        <v>36</v>
      </c>
      <c r="B71" s="25">
        <f t="shared" si="31"/>
        <v>5731.28</v>
      </c>
      <c r="C71" s="26">
        <v>1724.73</v>
      </c>
      <c r="D71" s="62"/>
      <c r="E71" s="24">
        <f>E65*7</f>
        <v>1866.69</v>
      </c>
      <c r="F71" s="49">
        <f t="shared" si="32"/>
        <v>3591.42</v>
      </c>
      <c r="G71" s="26">
        <f>G65*7</f>
        <v>50.4</v>
      </c>
      <c r="H71" s="26">
        <f>H65*7</f>
        <v>125.29999999999998</v>
      </c>
      <c r="I71" s="26">
        <f>I65*7</f>
        <v>42.699999999999996</v>
      </c>
      <c r="J71" s="30"/>
      <c r="K71" s="26">
        <f>K65*7</f>
        <v>255.5</v>
      </c>
      <c r="L71" s="26">
        <f>L65*7</f>
        <v>26.95</v>
      </c>
      <c r="M71" s="26">
        <f>M65*7</f>
        <v>7</v>
      </c>
      <c r="N71" s="26">
        <f>N65*7</f>
        <v>5.6000000000000005</v>
      </c>
      <c r="O71" s="26">
        <f>O65*7</f>
        <v>145.6</v>
      </c>
      <c r="P71" s="26">
        <v>0.28000000000000003</v>
      </c>
      <c r="Q71" s="26">
        <f>Q65*7</f>
        <v>3.15</v>
      </c>
      <c r="R71" s="26">
        <f>R65*7</f>
        <v>36.75</v>
      </c>
      <c r="S71" s="26">
        <f>S65*7</f>
        <v>31.150000000000002</v>
      </c>
      <c r="T71" s="26">
        <f>T65*7</f>
        <v>39.9</v>
      </c>
      <c r="U71" s="26">
        <f>U65*7</f>
        <v>17.5</v>
      </c>
      <c r="V71" s="28">
        <f>V7</f>
        <v>1352.08</v>
      </c>
    </row>
    <row r="72" spans="1:22" x14ac:dyDescent="0.2">
      <c r="A72" s="7" t="s">
        <v>37</v>
      </c>
      <c r="B72" s="25">
        <f t="shared" si="31"/>
        <v>6356.88</v>
      </c>
      <c r="C72" s="26">
        <v>1971.12</v>
      </c>
      <c r="D72" s="62"/>
      <c r="E72" s="24">
        <f>E65*8</f>
        <v>2133.36</v>
      </c>
      <c r="F72" s="49">
        <f t="shared" si="32"/>
        <v>4104.4799999999996</v>
      </c>
      <c r="G72" s="26">
        <f>G65*8</f>
        <v>57.6</v>
      </c>
      <c r="H72" s="26">
        <f>H65*8</f>
        <v>143.19999999999999</v>
      </c>
      <c r="I72" s="26">
        <f>I65*8</f>
        <v>48.8</v>
      </c>
      <c r="J72" s="30"/>
      <c r="K72" s="26">
        <f>K65*8</f>
        <v>292</v>
      </c>
      <c r="L72" s="26">
        <f>L65*8</f>
        <v>30.8</v>
      </c>
      <c r="M72" s="26">
        <f>M65*8</f>
        <v>8</v>
      </c>
      <c r="N72" s="26">
        <f>N65*8</f>
        <v>6.4</v>
      </c>
      <c r="O72" s="26">
        <f>O65*8</f>
        <v>166.4</v>
      </c>
      <c r="P72" s="26">
        <v>0.32</v>
      </c>
      <c r="Q72" s="26">
        <f>Q65*8</f>
        <v>3.6</v>
      </c>
      <c r="R72" s="26">
        <f>R65*8</f>
        <v>42</v>
      </c>
      <c r="S72" s="26">
        <f>S65*8</f>
        <v>35.6</v>
      </c>
      <c r="T72" s="26">
        <f>T65*8</f>
        <v>45.6</v>
      </c>
      <c r="U72" s="26">
        <f>U65*8</f>
        <v>20</v>
      </c>
      <c r="V72" s="28">
        <f>V8</f>
        <v>1352.08</v>
      </c>
    </row>
    <row r="73" spans="1:22" ht="33" customHeight="1" x14ac:dyDescent="0.2">
      <c r="A73" s="46" t="s">
        <v>46</v>
      </c>
      <c r="B73" s="63"/>
      <c r="C73" s="30"/>
      <c r="D73" s="30"/>
      <c r="E73" s="30"/>
      <c r="F73" s="31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22"/>
      <c r="T73" s="51"/>
      <c r="U73" s="51"/>
      <c r="V73" s="23"/>
    </row>
    <row r="74" spans="1:22" x14ac:dyDescent="0.2">
      <c r="A74" s="7" t="s">
        <v>30</v>
      </c>
      <c r="B74" s="25">
        <f>SUM(F74:V74)</f>
        <v>1203.7655555555555</v>
      </c>
      <c r="C74" s="32" t="s">
        <v>47</v>
      </c>
      <c r="D74" s="26">
        <v>824.55555555555554</v>
      </c>
      <c r="E74" s="26">
        <v>266.67</v>
      </c>
      <c r="F74" s="34">
        <f>SUM(D74:E74)</f>
        <v>1091.2255555555555</v>
      </c>
      <c r="G74" s="26">
        <f>G39</f>
        <v>7.2</v>
      </c>
      <c r="H74" s="26">
        <f>H39</f>
        <v>17.899999999999999</v>
      </c>
      <c r="I74" s="26">
        <f>I39</f>
        <v>6.1</v>
      </c>
      <c r="J74" s="30"/>
      <c r="K74" s="26">
        <f>K39</f>
        <v>36.5</v>
      </c>
      <c r="L74" s="26">
        <f>L39</f>
        <v>3.85</v>
      </c>
      <c r="M74" s="26">
        <f>M39</f>
        <v>1</v>
      </c>
      <c r="N74" s="26">
        <f>N39</f>
        <v>0.8</v>
      </c>
      <c r="O74" s="26">
        <f>O65</f>
        <v>20.8</v>
      </c>
      <c r="P74" s="26">
        <v>0.04</v>
      </c>
      <c r="Q74" s="26">
        <f>Q39</f>
        <v>0.45</v>
      </c>
      <c r="R74" s="26">
        <f>R39</f>
        <v>5.25</v>
      </c>
      <c r="S74" s="26">
        <f>S39</f>
        <v>4.45</v>
      </c>
      <c r="T74" s="26">
        <v>5.7</v>
      </c>
      <c r="U74" s="26">
        <f>U11</f>
        <v>2.5</v>
      </c>
      <c r="V74" s="50"/>
    </row>
    <row r="75" spans="1:22" x14ac:dyDescent="0.2">
      <c r="A75" s="7" t="s">
        <v>31</v>
      </c>
      <c r="B75" s="25">
        <f t="shared" ref="B75:B81" si="33">SUM(F75:V75)</f>
        <v>2407.54</v>
      </c>
      <c r="C75" s="32"/>
      <c r="D75" s="26">
        <v>1649.12</v>
      </c>
      <c r="E75" s="26">
        <v>533.34</v>
      </c>
      <c r="F75" s="34">
        <f t="shared" ref="F75:F81" si="34">SUM(D75:E75)</f>
        <v>2182.46</v>
      </c>
      <c r="G75" s="26">
        <f>G74*2</f>
        <v>14.4</v>
      </c>
      <c r="H75" s="26">
        <f>H74*2</f>
        <v>35.799999999999997</v>
      </c>
      <c r="I75" s="26">
        <f>I74*2</f>
        <v>12.2</v>
      </c>
      <c r="J75" s="30"/>
      <c r="K75" s="26">
        <f>K74*2</f>
        <v>73</v>
      </c>
      <c r="L75" s="26">
        <f>L74*2</f>
        <v>7.7</v>
      </c>
      <c r="M75" s="26">
        <f>M74*2</f>
        <v>2</v>
      </c>
      <c r="N75" s="26">
        <f>N74*2</f>
        <v>1.6</v>
      </c>
      <c r="O75" s="26">
        <f>O74*2</f>
        <v>41.6</v>
      </c>
      <c r="P75" s="26">
        <v>0.08</v>
      </c>
      <c r="Q75" s="26">
        <f>Q74*2</f>
        <v>0.9</v>
      </c>
      <c r="R75" s="26">
        <f>R74*2</f>
        <v>10.5</v>
      </c>
      <c r="S75" s="26">
        <f>S74*2</f>
        <v>8.9</v>
      </c>
      <c r="T75" s="26">
        <f>T74*2</f>
        <v>11.4</v>
      </c>
      <c r="U75" s="26">
        <f>U74*2</f>
        <v>5</v>
      </c>
      <c r="V75" s="50"/>
    </row>
    <row r="76" spans="1:22" x14ac:dyDescent="0.2">
      <c r="A76" s="7" t="s">
        <v>32</v>
      </c>
      <c r="B76" s="25">
        <f t="shared" si="33"/>
        <v>3611.3099999999995</v>
      </c>
      <c r="C76" s="32"/>
      <c r="D76" s="26">
        <v>2473.6799999999998</v>
      </c>
      <c r="E76" s="26">
        <v>800.01</v>
      </c>
      <c r="F76" s="34">
        <f t="shared" si="34"/>
        <v>3273.6899999999996</v>
      </c>
      <c r="G76" s="26">
        <f>G74*3</f>
        <v>21.6</v>
      </c>
      <c r="H76" s="26">
        <f>H74*3</f>
        <v>53.699999999999996</v>
      </c>
      <c r="I76" s="26">
        <f>I74*3</f>
        <v>18.299999999999997</v>
      </c>
      <c r="J76" s="30"/>
      <c r="K76" s="26">
        <f>K74*3</f>
        <v>109.5</v>
      </c>
      <c r="L76" s="26">
        <f>L74*3</f>
        <v>11.55</v>
      </c>
      <c r="M76" s="26">
        <f>M74*3</f>
        <v>3</v>
      </c>
      <c r="N76" s="26">
        <f>N74*3</f>
        <v>2.4000000000000004</v>
      </c>
      <c r="O76" s="26">
        <f>O74*3</f>
        <v>62.400000000000006</v>
      </c>
      <c r="P76" s="26">
        <v>0.12</v>
      </c>
      <c r="Q76" s="26">
        <f>Q74*3</f>
        <v>1.35</v>
      </c>
      <c r="R76" s="26">
        <f>R74*3</f>
        <v>15.75</v>
      </c>
      <c r="S76" s="26">
        <f>S74*3</f>
        <v>13.350000000000001</v>
      </c>
      <c r="T76" s="26">
        <f>T74*3</f>
        <v>17.100000000000001</v>
      </c>
      <c r="U76" s="26">
        <f>U74*3</f>
        <v>7.5</v>
      </c>
      <c r="V76" s="50"/>
    </row>
    <row r="77" spans="1:22" x14ac:dyDescent="0.2">
      <c r="A77" s="7" t="s">
        <v>33</v>
      </c>
      <c r="B77" s="25">
        <f t="shared" si="33"/>
        <v>4815.08</v>
      </c>
      <c r="C77" s="32"/>
      <c r="D77" s="26">
        <v>3298.24</v>
      </c>
      <c r="E77" s="26">
        <v>1066.68</v>
      </c>
      <c r="F77" s="34">
        <f t="shared" si="34"/>
        <v>4364.92</v>
      </c>
      <c r="G77" s="26">
        <f>G74*4</f>
        <v>28.8</v>
      </c>
      <c r="H77" s="26">
        <f>H74*4</f>
        <v>71.599999999999994</v>
      </c>
      <c r="I77" s="26">
        <f>I74*4</f>
        <v>24.4</v>
      </c>
      <c r="J77" s="30"/>
      <c r="K77" s="26">
        <f>K74*4</f>
        <v>146</v>
      </c>
      <c r="L77" s="26">
        <f>L74*4</f>
        <v>15.4</v>
      </c>
      <c r="M77" s="26">
        <f>M74*4</f>
        <v>4</v>
      </c>
      <c r="N77" s="26">
        <f>N74*4</f>
        <v>3.2</v>
      </c>
      <c r="O77" s="26">
        <f>O74*4</f>
        <v>83.2</v>
      </c>
      <c r="P77" s="26">
        <v>0.16</v>
      </c>
      <c r="Q77" s="26">
        <f>Q74*4</f>
        <v>1.8</v>
      </c>
      <c r="R77" s="26">
        <f>R74*4</f>
        <v>21</v>
      </c>
      <c r="S77" s="26">
        <f>S74*4</f>
        <v>17.8</v>
      </c>
      <c r="T77" s="26">
        <f>T74*4</f>
        <v>22.8</v>
      </c>
      <c r="U77" s="26">
        <f>U74*4</f>
        <v>10</v>
      </c>
      <c r="V77" s="50"/>
    </row>
    <row r="78" spans="1:22" x14ac:dyDescent="0.2">
      <c r="A78" s="7" t="s">
        <v>34</v>
      </c>
      <c r="B78" s="25">
        <f t="shared" si="33"/>
        <v>6018.85</v>
      </c>
      <c r="C78" s="32"/>
      <c r="D78" s="26">
        <v>4122.8</v>
      </c>
      <c r="E78" s="26">
        <v>1333.3500000000001</v>
      </c>
      <c r="F78" s="34">
        <f t="shared" si="34"/>
        <v>5456.1500000000005</v>
      </c>
      <c r="G78" s="26">
        <f>G74*5</f>
        <v>36</v>
      </c>
      <c r="H78" s="26">
        <f>H74*5</f>
        <v>89.5</v>
      </c>
      <c r="I78" s="26">
        <f>I74*5</f>
        <v>30.5</v>
      </c>
      <c r="J78" s="30"/>
      <c r="K78" s="26">
        <f>K74*5</f>
        <v>182.5</v>
      </c>
      <c r="L78" s="26">
        <f>L74*5</f>
        <v>19.25</v>
      </c>
      <c r="M78" s="26">
        <f>M74*5</f>
        <v>5</v>
      </c>
      <c r="N78" s="26">
        <f>N74*5</f>
        <v>4</v>
      </c>
      <c r="O78" s="26">
        <f>O74*5</f>
        <v>104</v>
      </c>
      <c r="P78" s="26">
        <v>0.2</v>
      </c>
      <c r="Q78" s="26">
        <f>Q74*5</f>
        <v>2.25</v>
      </c>
      <c r="R78" s="26">
        <f>R74*5</f>
        <v>26.25</v>
      </c>
      <c r="S78" s="26">
        <f>S74*5</f>
        <v>22.25</v>
      </c>
      <c r="T78" s="26">
        <f>T74*5</f>
        <v>28.5</v>
      </c>
      <c r="U78" s="26">
        <f>U74*5</f>
        <v>12.5</v>
      </c>
      <c r="V78" s="50"/>
    </row>
    <row r="79" spans="1:22" x14ac:dyDescent="0.2">
      <c r="A79" s="7" t="s">
        <v>35</v>
      </c>
      <c r="B79" s="25">
        <f t="shared" si="33"/>
        <v>8574.6999999999989</v>
      </c>
      <c r="C79" s="32"/>
      <c r="D79" s="26">
        <v>4947.3599999999997</v>
      </c>
      <c r="E79" s="26">
        <v>1600.02</v>
      </c>
      <c r="F79" s="34">
        <f t="shared" si="34"/>
        <v>6547.3799999999992</v>
      </c>
      <c r="G79" s="26">
        <f>G74*6</f>
        <v>43.2</v>
      </c>
      <c r="H79" s="26">
        <f>H74*6</f>
        <v>107.39999999999999</v>
      </c>
      <c r="I79" s="26">
        <f>I74*6</f>
        <v>36.599999999999994</v>
      </c>
      <c r="J79" s="30"/>
      <c r="K79" s="26">
        <f>K74*6</f>
        <v>219</v>
      </c>
      <c r="L79" s="26">
        <f>L74*6</f>
        <v>23.1</v>
      </c>
      <c r="M79" s="26">
        <f>M74*6</f>
        <v>6</v>
      </c>
      <c r="N79" s="26">
        <f>N74*6</f>
        <v>4.8000000000000007</v>
      </c>
      <c r="O79" s="26">
        <f>O74*6</f>
        <v>124.80000000000001</v>
      </c>
      <c r="P79" s="26">
        <v>0.24</v>
      </c>
      <c r="Q79" s="26">
        <f>Q74*6</f>
        <v>2.7</v>
      </c>
      <c r="R79" s="26">
        <f>R74*6</f>
        <v>31.5</v>
      </c>
      <c r="S79" s="26">
        <f>S74*6</f>
        <v>26.700000000000003</v>
      </c>
      <c r="T79" s="26">
        <f>T74*6</f>
        <v>34.200000000000003</v>
      </c>
      <c r="U79" s="26">
        <f>U74*6</f>
        <v>15</v>
      </c>
      <c r="V79" s="28">
        <f>V6</f>
        <v>1352.08</v>
      </c>
    </row>
    <row r="80" spans="1:22" x14ac:dyDescent="0.2">
      <c r="A80" s="7" t="s">
        <v>36</v>
      </c>
      <c r="B80" s="25">
        <f t="shared" si="33"/>
        <v>9778.4699999999993</v>
      </c>
      <c r="C80" s="32"/>
      <c r="D80" s="26">
        <v>5771.92</v>
      </c>
      <c r="E80" s="26">
        <v>1866.69</v>
      </c>
      <c r="F80" s="34">
        <f t="shared" si="34"/>
        <v>7638.6100000000006</v>
      </c>
      <c r="G80" s="26">
        <f>G74*7</f>
        <v>50.4</v>
      </c>
      <c r="H80" s="26">
        <f>H74*7</f>
        <v>125.29999999999998</v>
      </c>
      <c r="I80" s="26">
        <f>I74*7</f>
        <v>42.699999999999996</v>
      </c>
      <c r="J80" s="30"/>
      <c r="K80" s="26">
        <f>K74*7</f>
        <v>255.5</v>
      </c>
      <c r="L80" s="26">
        <f>L74*7</f>
        <v>26.95</v>
      </c>
      <c r="M80" s="26">
        <f>M74*7</f>
        <v>7</v>
      </c>
      <c r="N80" s="26">
        <f>N74*7</f>
        <v>5.6000000000000005</v>
      </c>
      <c r="O80" s="26">
        <f>O74*7</f>
        <v>145.6</v>
      </c>
      <c r="P80" s="26">
        <v>0.28000000000000003</v>
      </c>
      <c r="Q80" s="26">
        <f>Q74*7</f>
        <v>3.15</v>
      </c>
      <c r="R80" s="26">
        <f>R74*7</f>
        <v>36.75</v>
      </c>
      <c r="S80" s="26">
        <f>S74*7</f>
        <v>31.150000000000002</v>
      </c>
      <c r="T80" s="26">
        <f>T74*7</f>
        <v>39.9</v>
      </c>
      <c r="U80" s="26">
        <f>U74*7</f>
        <v>17.5</v>
      </c>
      <c r="V80" s="28">
        <f>V7</f>
        <v>1352.08</v>
      </c>
    </row>
    <row r="81" spans="1:40" x14ac:dyDescent="0.2">
      <c r="A81" s="7" t="s">
        <v>37</v>
      </c>
      <c r="B81" s="25">
        <f t="shared" si="33"/>
        <v>10982.24</v>
      </c>
      <c r="C81" s="32"/>
      <c r="D81" s="26">
        <v>6596.48</v>
      </c>
      <c r="E81" s="26">
        <v>2133.36</v>
      </c>
      <c r="F81" s="34">
        <f t="shared" si="34"/>
        <v>8729.84</v>
      </c>
      <c r="G81" s="26">
        <f>G74*8</f>
        <v>57.6</v>
      </c>
      <c r="H81" s="26">
        <f>H74*8</f>
        <v>143.19999999999999</v>
      </c>
      <c r="I81" s="26">
        <f>I74*8</f>
        <v>48.8</v>
      </c>
      <c r="J81" s="30"/>
      <c r="K81" s="26">
        <f>K74*8</f>
        <v>292</v>
      </c>
      <c r="L81" s="26">
        <f>L74*8</f>
        <v>30.8</v>
      </c>
      <c r="M81" s="26">
        <f>M74*8</f>
        <v>8</v>
      </c>
      <c r="N81" s="26">
        <f>N74*8</f>
        <v>6.4</v>
      </c>
      <c r="O81" s="26">
        <f>O74*8</f>
        <v>166.4</v>
      </c>
      <c r="P81" s="26">
        <v>0.32</v>
      </c>
      <c r="Q81" s="26">
        <f>Q74*8</f>
        <v>3.6</v>
      </c>
      <c r="R81" s="26">
        <f>R74*8</f>
        <v>42</v>
      </c>
      <c r="S81" s="26">
        <f>S74*8</f>
        <v>35.6</v>
      </c>
      <c r="T81" s="26">
        <f>T74*8</f>
        <v>45.6</v>
      </c>
      <c r="U81" s="26">
        <f>U74*8</f>
        <v>20</v>
      </c>
      <c r="V81" s="28">
        <f>V8</f>
        <v>1352.08</v>
      </c>
    </row>
    <row r="82" spans="1:40" x14ac:dyDescent="0.2">
      <c r="A82" s="41" t="s">
        <v>42</v>
      </c>
      <c r="B82" s="41"/>
      <c r="C82" s="41"/>
      <c r="D82" s="41"/>
      <c r="E82" s="41"/>
      <c r="F82" s="41"/>
      <c r="G82" s="43"/>
      <c r="H82" s="43"/>
      <c r="I82" s="41"/>
      <c r="J82" s="43"/>
      <c r="K82" s="43"/>
      <c r="L82" s="41"/>
      <c r="M82" s="41"/>
      <c r="N82" s="41"/>
      <c r="O82" s="41"/>
      <c r="P82" s="43"/>
      <c r="Q82" s="43"/>
      <c r="R82" s="43"/>
    </row>
    <row r="83" spans="1:40" x14ac:dyDescent="0.2">
      <c r="A83" s="43"/>
      <c r="B83" s="43"/>
      <c r="C83" s="43"/>
      <c r="D83" s="43"/>
      <c r="E83" s="43"/>
      <c r="F83" s="41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</row>
    <row r="84" spans="1:40" ht="18" customHeight="1" x14ac:dyDescent="0.2">
      <c r="A84" s="55" t="s">
        <v>51</v>
      </c>
      <c r="B84" s="55"/>
      <c r="C84" s="55"/>
      <c r="D84" s="55"/>
      <c r="E84" s="55"/>
      <c r="F84" s="55"/>
      <c r="G84" s="56"/>
      <c r="P84" s="4"/>
    </row>
    <row r="85" spans="1:40" s="24" customFormat="1" ht="49.5" customHeight="1" x14ac:dyDescent="0.2">
      <c r="A85" s="12" t="s">
        <v>2</v>
      </c>
      <c r="B85" s="12" t="s">
        <v>3</v>
      </c>
      <c r="C85" s="44" t="s">
        <v>43</v>
      </c>
      <c r="D85" s="12" t="s">
        <v>44</v>
      </c>
      <c r="E85" s="12" t="s">
        <v>49</v>
      </c>
      <c r="F85" s="13" t="s">
        <v>50</v>
      </c>
      <c r="G85" s="14" t="s">
        <v>8</v>
      </c>
      <c r="H85" s="14" t="s">
        <v>9</v>
      </c>
      <c r="I85" s="12" t="s">
        <v>10</v>
      </c>
      <c r="J85" s="14" t="s">
        <v>11</v>
      </c>
      <c r="K85" s="15" t="s">
        <v>12</v>
      </c>
      <c r="L85" s="12" t="s">
        <v>13</v>
      </c>
      <c r="M85" s="12" t="s">
        <v>14</v>
      </c>
      <c r="N85" s="16" t="s">
        <v>15</v>
      </c>
      <c r="O85" s="12" t="s">
        <v>16</v>
      </c>
      <c r="P85" s="17" t="s">
        <v>17</v>
      </c>
      <c r="Q85" s="17" t="s">
        <v>18</v>
      </c>
      <c r="R85" s="17" t="s">
        <v>19</v>
      </c>
      <c r="S85" s="17" t="s">
        <v>20</v>
      </c>
      <c r="T85" s="17" t="s">
        <v>21</v>
      </c>
      <c r="U85" s="17" t="s">
        <v>22</v>
      </c>
      <c r="V85" s="18" t="s">
        <v>23</v>
      </c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x14ac:dyDescent="0.2">
      <c r="A86" s="57" t="s">
        <v>27</v>
      </c>
      <c r="B86" s="25">
        <f>SUM(F86:V86)</f>
        <v>5545.08</v>
      </c>
      <c r="C86" s="26">
        <v>2217.5</v>
      </c>
      <c r="D86" s="64"/>
      <c r="E86" s="25">
        <v>410</v>
      </c>
      <c r="F86" s="27">
        <f>SUM(C86:E86)</f>
        <v>2627.5</v>
      </c>
      <c r="G86" s="26">
        <f>G63</f>
        <v>175</v>
      </c>
      <c r="H86" s="26">
        <f>H62</f>
        <v>316</v>
      </c>
      <c r="I86" s="26">
        <v>77</v>
      </c>
      <c r="J86" s="30"/>
      <c r="K86" s="26">
        <f>K6</f>
        <v>434</v>
      </c>
      <c r="L86" s="26">
        <v>48</v>
      </c>
      <c r="M86" s="26">
        <v>12</v>
      </c>
      <c r="N86" s="26">
        <v>10</v>
      </c>
      <c r="O86" s="26">
        <f>O63</f>
        <v>272</v>
      </c>
      <c r="P86" s="26">
        <v>0.5</v>
      </c>
      <c r="Q86" s="26">
        <f>Q62</f>
        <v>5</v>
      </c>
      <c r="R86" s="26">
        <f>R63</f>
        <v>61.5</v>
      </c>
      <c r="S86" s="26">
        <v>56.5</v>
      </c>
      <c r="T86" s="26">
        <v>68</v>
      </c>
      <c r="U86" s="26">
        <v>30</v>
      </c>
      <c r="V86" s="28">
        <f>V6</f>
        <v>1352.08</v>
      </c>
    </row>
    <row r="87" spans="1:40" x14ac:dyDescent="0.2">
      <c r="A87" s="57" t="s">
        <v>28</v>
      </c>
      <c r="B87" s="25">
        <f>SUM(F87:V87)</f>
        <v>11789.08</v>
      </c>
      <c r="C87" s="64"/>
      <c r="D87" s="26">
        <v>7421</v>
      </c>
      <c r="E87" s="26">
        <v>1450.5</v>
      </c>
      <c r="F87" s="27">
        <f>SUM(C87:E87)</f>
        <v>8871.5</v>
      </c>
      <c r="G87" s="26">
        <f>G86</f>
        <v>175</v>
      </c>
      <c r="H87" s="26">
        <f>H62</f>
        <v>316</v>
      </c>
      <c r="I87" s="26">
        <v>77</v>
      </c>
      <c r="J87" s="30"/>
      <c r="K87" s="26">
        <f>K6</f>
        <v>434</v>
      </c>
      <c r="L87" s="26">
        <v>48</v>
      </c>
      <c r="M87" s="26">
        <v>12</v>
      </c>
      <c r="N87" s="26">
        <v>10</v>
      </c>
      <c r="O87" s="26">
        <f>O86</f>
        <v>272</v>
      </c>
      <c r="P87" s="26">
        <v>0.5</v>
      </c>
      <c r="Q87" s="26">
        <f>Q62</f>
        <v>5</v>
      </c>
      <c r="R87" s="26">
        <f>R86</f>
        <v>61.5</v>
      </c>
      <c r="S87" s="26">
        <v>56.5</v>
      </c>
      <c r="T87" s="26">
        <v>68</v>
      </c>
      <c r="U87" s="26">
        <v>30</v>
      </c>
      <c r="V87" s="28">
        <f>V7</f>
        <v>1352.08</v>
      </c>
    </row>
    <row r="88" spans="1:40" ht="36" customHeight="1" x14ac:dyDescent="0.2">
      <c r="A88" s="46" t="s">
        <v>45</v>
      </c>
      <c r="B88" s="30"/>
      <c r="C88" s="30"/>
      <c r="D88" s="30"/>
      <c r="E88" s="30"/>
      <c r="F88" s="31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22"/>
      <c r="T88" s="51"/>
      <c r="U88" s="51"/>
      <c r="V88" s="23"/>
    </row>
    <row r="89" spans="1:40" x14ac:dyDescent="0.2">
      <c r="A89" s="7" t="s">
        <v>30</v>
      </c>
      <c r="B89" s="25">
        <f>SUM(F89:V89)</f>
        <v>404.48888888888888</v>
      </c>
      <c r="C89" s="26">
        <v>246.38888888888889</v>
      </c>
      <c r="D89" s="65"/>
      <c r="E89" s="24">
        <v>45.56</v>
      </c>
      <c r="F89" s="49">
        <f>SUM(C89:E89)</f>
        <v>291.94888888888886</v>
      </c>
      <c r="G89" s="26">
        <f>G65</f>
        <v>7.2</v>
      </c>
      <c r="H89" s="26">
        <f>H39</f>
        <v>17.899999999999999</v>
      </c>
      <c r="I89" s="26">
        <f>I39</f>
        <v>6.1</v>
      </c>
      <c r="J89" s="30"/>
      <c r="K89" s="26">
        <f>K11</f>
        <v>36.5</v>
      </c>
      <c r="L89" s="26">
        <f>L11</f>
        <v>3.85</v>
      </c>
      <c r="M89" s="26">
        <f>M39</f>
        <v>1</v>
      </c>
      <c r="N89" s="26">
        <f>N39</f>
        <v>0.8</v>
      </c>
      <c r="O89" s="26">
        <f>O65</f>
        <v>20.8</v>
      </c>
      <c r="P89" s="26">
        <v>0.04</v>
      </c>
      <c r="Q89" s="26">
        <f>Q65</f>
        <v>0.45</v>
      </c>
      <c r="R89" s="26">
        <f>R65</f>
        <v>5.25</v>
      </c>
      <c r="S89" s="26">
        <f>S65</f>
        <v>4.45</v>
      </c>
      <c r="T89" s="26">
        <v>5.7</v>
      </c>
      <c r="U89" s="26">
        <f>U11</f>
        <v>2.5</v>
      </c>
      <c r="V89" s="23"/>
    </row>
    <row r="90" spans="1:40" x14ac:dyDescent="0.2">
      <c r="A90" s="7" t="s">
        <v>31</v>
      </c>
      <c r="B90" s="25">
        <f t="shared" ref="B90:B95" si="35">SUM(F90:V90)</f>
        <v>808.97777777777776</v>
      </c>
      <c r="C90" s="26">
        <v>492.77777777777777</v>
      </c>
      <c r="D90" s="65"/>
      <c r="E90" s="24">
        <f>E89*2</f>
        <v>91.12</v>
      </c>
      <c r="F90" s="49">
        <f t="shared" ref="F90:F96" si="36">SUM(C90:E90)</f>
        <v>583.89777777777772</v>
      </c>
      <c r="G90" s="26">
        <f>G89*2</f>
        <v>14.4</v>
      </c>
      <c r="H90" s="26">
        <f>H89*2</f>
        <v>35.799999999999997</v>
      </c>
      <c r="I90" s="26">
        <f>I89*2</f>
        <v>12.2</v>
      </c>
      <c r="J90" s="30"/>
      <c r="K90" s="26">
        <f>K89*2</f>
        <v>73</v>
      </c>
      <c r="L90" s="26">
        <f>L89*2</f>
        <v>7.7</v>
      </c>
      <c r="M90" s="26">
        <f>M89*2</f>
        <v>2</v>
      </c>
      <c r="N90" s="26">
        <f>N89*2</f>
        <v>1.6</v>
      </c>
      <c r="O90" s="26">
        <f>O89*2</f>
        <v>41.6</v>
      </c>
      <c r="P90" s="26">
        <v>0.08</v>
      </c>
      <c r="Q90" s="26">
        <f>Q89*2</f>
        <v>0.9</v>
      </c>
      <c r="R90" s="26">
        <f>R89*2</f>
        <v>10.5</v>
      </c>
      <c r="S90" s="26">
        <f>S89*2</f>
        <v>8.9</v>
      </c>
      <c r="T90" s="26">
        <f>T89*2</f>
        <v>11.4</v>
      </c>
      <c r="U90" s="26">
        <f>U89*2</f>
        <v>5</v>
      </c>
      <c r="V90" s="23"/>
    </row>
    <row r="91" spans="1:40" x14ac:dyDescent="0.2">
      <c r="A91" s="7" t="s">
        <v>32</v>
      </c>
      <c r="B91" s="25">
        <f t="shared" si="35"/>
        <v>1213.4666666666665</v>
      </c>
      <c r="C91" s="26">
        <v>739.16666666666663</v>
      </c>
      <c r="D91" s="65"/>
      <c r="E91" s="24">
        <f>E89*3</f>
        <v>136.68</v>
      </c>
      <c r="F91" s="49">
        <f t="shared" si="36"/>
        <v>875.84666666666658</v>
      </c>
      <c r="G91" s="26">
        <f>G89*3</f>
        <v>21.6</v>
      </c>
      <c r="H91" s="26">
        <f>H89*3</f>
        <v>53.699999999999996</v>
      </c>
      <c r="I91" s="26">
        <f>I89*3</f>
        <v>18.299999999999997</v>
      </c>
      <c r="J91" s="30"/>
      <c r="K91" s="26">
        <f>K89*3</f>
        <v>109.5</v>
      </c>
      <c r="L91" s="26">
        <f>L89*3</f>
        <v>11.55</v>
      </c>
      <c r="M91" s="26">
        <f>M89*3</f>
        <v>3</v>
      </c>
      <c r="N91" s="26">
        <f>N89*3</f>
        <v>2.4000000000000004</v>
      </c>
      <c r="O91" s="26">
        <f>O89*3</f>
        <v>62.400000000000006</v>
      </c>
      <c r="P91" s="26">
        <v>0.12</v>
      </c>
      <c r="Q91" s="26">
        <f>Q89*3</f>
        <v>1.35</v>
      </c>
      <c r="R91" s="26">
        <f>R89*3</f>
        <v>15.75</v>
      </c>
      <c r="S91" s="26">
        <f>S89*3</f>
        <v>13.350000000000001</v>
      </c>
      <c r="T91" s="26">
        <f>T89*3</f>
        <v>17.100000000000001</v>
      </c>
      <c r="U91" s="26">
        <f>U89*3</f>
        <v>7.5</v>
      </c>
      <c r="V91" s="23"/>
    </row>
    <row r="92" spans="1:40" x14ac:dyDescent="0.2">
      <c r="A92" s="7" t="s">
        <v>33</v>
      </c>
      <c r="B92" s="25">
        <f t="shared" si="35"/>
        <v>1617.9555555555555</v>
      </c>
      <c r="C92" s="26">
        <v>985.55555555555554</v>
      </c>
      <c r="D92" s="65"/>
      <c r="E92" s="24">
        <f>E89*4</f>
        <v>182.24</v>
      </c>
      <c r="F92" s="49">
        <f t="shared" si="36"/>
        <v>1167.7955555555554</v>
      </c>
      <c r="G92" s="26">
        <f>G89*4</f>
        <v>28.8</v>
      </c>
      <c r="H92" s="26">
        <f>H89*4</f>
        <v>71.599999999999994</v>
      </c>
      <c r="I92" s="26">
        <f>I89*4</f>
        <v>24.4</v>
      </c>
      <c r="J92" s="30"/>
      <c r="K92" s="26">
        <f>K89*4</f>
        <v>146</v>
      </c>
      <c r="L92" s="26">
        <f>L89*4</f>
        <v>15.4</v>
      </c>
      <c r="M92" s="26">
        <f>M89*4</f>
        <v>4</v>
      </c>
      <c r="N92" s="26">
        <f>N89*4</f>
        <v>3.2</v>
      </c>
      <c r="O92" s="26">
        <f>O89*4</f>
        <v>83.2</v>
      </c>
      <c r="P92" s="26">
        <v>0.16</v>
      </c>
      <c r="Q92" s="26">
        <f>Q89*4</f>
        <v>1.8</v>
      </c>
      <c r="R92" s="26">
        <f>R89*4</f>
        <v>21</v>
      </c>
      <c r="S92" s="26">
        <f>S89*4</f>
        <v>17.8</v>
      </c>
      <c r="T92" s="26">
        <f>T89*4</f>
        <v>22.8</v>
      </c>
      <c r="U92" s="26">
        <f>U89*4</f>
        <v>10</v>
      </c>
      <c r="V92" s="23"/>
    </row>
    <row r="93" spans="1:40" x14ac:dyDescent="0.2">
      <c r="A93" s="7" t="s">
        <v>34</v>
      </c>
      <c r="B93" s="25">
        <f t="shared" si="35"/>
        <v>2022.45</v>
      </c>
      <c r="C93" s="26">
        <v>1231.95</v>
      </c>
      <c r="D93" s="65"/>
      <c r="E93" s="24">
        <f>E89*5</f>
        <v>227.8</v>
      </c>
      <c r="F93" s="49">
        <f t="shared" si="36"/>
        <v>1459.75</v>
      </c>
      <c r="G93" s="26">
        <f>G89*5</f>
        <v>36</v>
      </c>
      <c r="H93" s="26">
        <f>H89*5</f>
        <v>89.5</v>
      </c>
      <c r="I93" s="26">
        <f>I89*5</f>
        <v>30.5</v>
      </c>
      <c r="J93" s="30"/>
      <c r="K93" s="26">
        <f>K89*5</f>
        <v>182.5</v>
      </c>
      <c r="L93" s="26">
        <f>L89*5</f>
        <v>19.25</v>
      </c>
      <c r="M93" s="26">
        <f>M89*5</f>
        <v>5</v>
      </c>
      <c r="N93" s="26">
        <f>N89*5</f>
        <v>4</v>
      </c>
      <c r="O93" s="26">
        <f>O89*5</f>
        <v>104</v>
      </c>
      <c r="P93" s="26">
        <v>0.2</v>
      </c>
      <c r="Q93" s="26">
        <f>Q89*5</f>
        <v>2.25</v>
      </c>
      <c r="R93" s="26">
        <f>R89*5</f>
        <v>26.25</v>
      </c>
      <c r="S93" s="26">
        <f>S89*5</f>
        <v>22.25</v>
      </c>
      <c r="T93" s="26">
        <f>T89*5</f>
        <v>28.5</v>
      </c>
      <c r="U93" s="26">
        <f>U89*5</f>
        <v>12.5</v>
      </c>
      <c r="V93" s="23"/>
    </row>
    <row r="94" spans="1:40" x14ac:dyDescent="0.2">
      <c r="A94" s="7" t="s">
        <v>35</v>
      </c>
      <c r="B94" s="25">
        <f t="shared" si="35"/>
        <v>3779.0199999999991</v>
      </c>
      <c r="C94" s="26">
        <v>1478.34</v>
      </c>
      <c r="D94" s="65"/>
      <c r="E94" s="24">
        <f>E89*6</f>
        <v>273.36</v>
      </c>
      <c r="F94" s="49">
        <f t="shared" si="36"/>
        <v>1751.6999999999998</v>
      </c>
      <c r="G94" s="26">
        <f>G89*6</f>
        <v>43.2</v>
      </c>
      <c r="H94" s="26">
        <f>H89*6</f>
        <v>107.39999999999999</v>
      </c>
      <c r="I94" s="26">
        <f>I89*6</f>
        <v>36.599999999999994</v>
      </c>
      <c r="J94" s="30"/>
      <c r="K94" s="26">
        <f>K89*6</f>
        <v>219</v>
      </c>
      <c r="L94" s="26">
        <f>L89*6</f>
        <v>23.1</v>
      </c>
      <c r="M94" s="26">
        <f>M89*6</f>
        <v>6</v>
      </c>
      <c r="N94" s="26">
        <f>N89*6</f>
        <v>4.8000000000000007</v>
      </c>
      <c r="O94" s="26">
        <f>O89*6</f>
        <v>124.80000000000001</v>
      </c>
      <c r="P94" s="26">
        <v>0.24</v>
      </c>
      <c r="Q94" s="26">
        <f>Q89*6</f>
        <v>2.7</v>
      </c>
      <c r="R94" s="26">
        <f>R89*6</f>
        <v>31.5</v>
      </c>
      <c r="S94" s="26">
        <f>S89*6</f>
        <v>26.700000000000003</v>
      </c>
      <c r="T94" s="26">
        <f>T89*6</f>
        <v>34.200000000000003</v>
      </c>
      <c r="U94" s="26">
        <f>U89*6</f>
        <v>15</v>
      </c>
      <c r="V94" s="28">
        <f>V6</f>
        <v>1352.08</v>
      </c>
    </row>
    <row r="95" spans="1:40" x14ac:dyDescent="0.2">
      <c r="A95" s="7" t="s">
        <v>36</v>
      </c>
      <c r="B95" s="25">
        <f t="shared" si="35"/>
        <v>4183.51</v>
      </c>
      <c r="C95" s="26">
        <v>1724.73</v>
      </c>
      <c r="D95" s="65"/>
      <c r="E95" s="24">
        <f>E89*7</f>
        <v>318.92</v>
      </c>
      <c r="F95" s="49">
        <f t="shared" si="36"/>
        <v>2043.65</v>
      </c>
      <c r="G95" s="26">
        <f>G89*7</f>
        <v>50.4</v>
      </c>
      <c r="H95" s="26">
        <f>H89*7</f>
        <v>125.29999999999998</v>
      </c>
      <c r="I95" s="26">
        <f>I89*7</f>
        <v>42.699999999999996</v>
      </c>
      <c r="J95" s="30"/>
      <c r="K95" s="26">
        <f>K89*7</f>
        <v>255.5</v>
      </c>
      <c r="L95" s="26">
        <f>L89*7</f>
        <v>26.95</v>
      </c>
      <c r="M95" s="26">
        <f>M89*7</f>
        <v>7</v>
      </c>
      <c r="N95" s="26">
        <f>N89*7</f>
        <v>5.6000000000000005</v>
      </c>
      <c r="O95" s="26">
        <f>O89*7</f>
        <v>145.6</v>
      </c>
      <c r="P95" s="26">
        <v>0.28000000000000003</v>
      </c>
      <c r="Q95" s="26">
        <f>Q89*7</f>
        <v>3.15</v>
      </c>
      <c r="R95" s="26">
        <f>R89*7</f>
        <v>36.75</v>
      </c>
      <c r="S95" s="26">
        <f>S89*7</f>
        <v>31.150000000000002</v>
      </c>
      <c r="T95" s="26">
        <f>T89*7</f>
        <v>39.9</v>
      </c>
      <c r="U95" s="26">
        <f>U89*7</f>
        <v>17.5</v>
      </c>
      <c r="V95" s="28">
        <f>V7</f>
        <v>1352.08</v>
      </c>
    </row>
    <row r="96" spans="1:40" x14ac:dyDescent="0.2">
      <c r="A96" s="7" t="s">
        <v>37</v>
      </c>
      <c r="B96" s="25">
        <f>SUM(F96:V96)</f>
        <v>4588</v>
      </c>
      <c r="C96" s="26">
        <v>1971.12</v>
      </c>
      <c r="D96" s="65"/>
      <c r="E96" s="24">
        <v>364.48</v>
      </c>
      <c r="F96" s="49">
        <f t="shared" si="36"/>
        <v>2335.6</v>
      </c>
      <c r="G96" s="26">
        <f>G89*8</f>
        <v>57.6</v>
      </c>
      <c r="H96" s="26">
        <f>H89*8</f>
        <v>143.19999999999999</v>
      </c>
      <c r="I96" s="26">
        <f>I89*8</f>
        <v>48.8</v>
      </c>
      <c r="J96" s="30"/>
      <c r="K96" s="26">
        <f>K89*8</f>
        <v>292</v>
      </c>
      <c r="L96" s="26">
        <f>L89*8</f>
        <v>30.8</v>
      </c>
      <c r="M96" s="26">
        <f>M89*8</f>
        <v>8</v>
      </c>
      <c r="N96" s="26">
        <f>N89*8</f>
        <v>6.4</v>
      </c>
      <c r="O96" s="26">
        <f>O89*8</f>
        <v>166.4</v>
      </c>
      <c r="P96" s="26">
        <v>0.32</v>
      </c>
      <c r="Q96" s="26">
        <f>Q89*8</f>
        <v>3.6</v>
      </c>
      <c r="R96" s="26">
        <f>R89*8</f>
        <v>42</v>
      </c>
      <c r="S96" s="26">
        <f>S89*8</f>
        <v>35.6</v>
      </c>
      <c r="T96" s="26">
        <f>T89*8</f>
        <v>45.6</v>
      </c>
      <c r="U96" s="26">
        <f>U89*8</f>
        <v>20</v>
      </c>
      <c r="V96" s="28">
        <f>V8</f>
        <v>1352.08</v>
      </c>
    </row>
    <row r="97" spans="1:40" ht="33" customHeight="1" x14ac:dyDescent="0.2">
      <c r="A97" s="46" t="s">
        <v>46</v>
      </c>
      <c r="B97" s="63"/>
      <c r="C97" s="30"/>
      <c r="D97" s="30"/>
      <c r="E97" s="30"/>
      <c r="F97" s="31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22"/>
      <c r="T97" s="51"/>
      <c r="U97" s="51"/>
      <c r="V97" s="23"/>
    </row>
    <row r="98" spans="1:40" x14ac:dyDescent="0.2">
      <c r="A98" s="7" t="s">
        <v>30</v>
      </c>
      <c r="B98" s="25">
        <f>SUM(F98:V98)</f>
        <v>1098.2655555555555</v>
      </c>
      <c r="C98" s="65" t="s">
        <v>47</v>
      </c>
      <c r="D98" s="26">
        <v>824.55555555555554</v>
      </c>
      <c r="E98" s="26">
        <v>161.16999999999999</v>
      </c>
      <c r="F98" s="34">
        <f>SUM(D98:E98)</f>
        <v>985.7255555555555</v>
      </c>
      <c r="G98" s="26">
        <f>G89</f>
        <v>7.2</v>
      </c>
      <c r="H98" s="26">
        <f>H39</f>
        <v>17.899999999999999</v>
      </c>
      <c r="I98" s="26">
        <f>I39</f>
        <v>6.1</v>
      </c>
      <c r="J98" s="30"/>
      <c r="K98" s="26">
        <f>K89</f>
        <v>36.5</v>
      </c>
      <c r="L98" s="26">
        <f>L65</f>
        <v>3.85</v>
      </c>
      <c r="M98" s="26">
        <f>M39</f>
        <v>1</v>
      </c>
      <c r="N98" s="26">
        <f>N39</f>
        <v>0.8</v>
      </c>
      <c r="O98" s="26">
        <f>O89</f>
        <v>20.8</v>
      </c>
      <c r="P98" s="26">
        <v>0.04</v>
      </c>
      <c r="Q98" s="26">
        <f>Q65</f>
        <v>0.45</v>
      </c>
      <c r="R98" s="26">
        <f>R39</f>
        <v>5.25</v>
      </c>
      <c r="S98" s="26">
        <f>S65</f>
        <v>4.45</v>
      </c>
      <c r="T98" s="26">
        <v>5.7</v>
      </c>
      <c r="U98" s="26">
        <f>U11</f>
        <v>2.5</v>
      </c>
      <c r="V98" s="50"/>
    </row>
    <row r="99" spans="1:40" x14ac:dyDescent="0.2">
      <c r="A99" s="7" t="s">
        <v>31</v>
      </c>
      <c r="B99" s="25">
        <f t="shared" ref="B99:B105" si="37">SUM(F99:V99)</f>
        <v>2196.5399999999995</v>
      </c>
      <c r="C99" s="65"/>
      <c r="D99" s="26">
        <v>1649.12</v>
      </c>
      <c r="E99" s="26">
        <f>E98*2</f>
        <v>322.33999999999997</v>
      </c>
      <c r="F99" s="34">
        <f t="shared" ref="F99:F105" si="38">SUM(D99:E99)</f>
        <v>1971.4599999999998</v>
      </c>
      <c r="G99" s="26">
        <f>G98*2</f>
        <v>14.4</v>
      </c>
      <c r="H99" s="26">
        <f>H98*2</f>
        <v>35.799999999999997</v>
      </c>
      <c r="I99" s="26">
        <f>I98*2</f>
        <v>12.2</v>
      </c>
      <c r="J99" s="30"/>
      <c r="K99" s="26">
        <f>K98*2</f>
        <v>73</v>
      </c>
      <c r="L99" s="26">
        <f>L98*2</f>
        <v>7.7</v>
      </c>
      <c r="M99" s="26">
        <f>M98*2</f>
        <v>2</v>
      </c>
      <c r="N99" s="26">
        <f>N98*2</f>
        <v>1.6</v>
      </c>
      <c r="O99" s="26">
        <f>O98*2</f>
        <v>41.6</v>
      </c>
      <c r="P99" s="26">
        <v>0.08</v>
      </c>
      <c r="Q99" s="26">
        <f>Q98*2</f>
        <v>0.9</v>
      </c>
      <c r="R99" s="26">
        <f>R98*2</f>
        <v>10.5</v>
      </c>
      <c r="S99" s="26">
        <f>S98*2</f>
        <v>8.9</v>
      </c>
      <c r="T99" s="26">
        <f>T98*2</f>
        <v>11.4</v>
      </c>
      <c r="U99" s="26">
        <f>U98*2</f>
        <v>5</v>
      </c>
      <c r="V99" s="50"/>
    </row>
    <row r="100" spans="1:40" x14ac:dyDescent="0.2">
      <c r="A100" s="7" t="s">
        <v>32</v>
      </c>
      <c r="B100" s="25">
        <f t="shared" si="37"/>
        <v>3294.8099999999995</v>
      </c>
      <c r="C100" s="65"/>
      <c r="D100" s="26">
        <v>2473.6799999999998</v>
      </c>
      <c r="E100" s="26">
        <f>E98*3</f>
        <v>483.51</v>
      </c>
      <c r="F100" s="34">
        <f t="shared" si="38"/>
        <v>2957.1899999999996</v>
      </c>
      <c r="G100" s="26">
        <f>G98*3</f>
        <v>21.6</v>
      </c>
      <c r="H100" s="26">
        <f>H98*3</f>
        <v>53.699999999999996</v>
      </c>
      <c r="I100" s="26">
        <f>I98*3</f>
        <v>18.299999999999997</v>
      </c>
      <c r="J100" s="30"/>
      <c r="K100" s="26">
        <f>K98*3</f>
        <v>109.5</v>
      </c>
      <c r="L100" s="26">
        <f>L98*3</f>
        <v>11.55</v>
      </c>
      <c r="M100" s="26">
        <f>M98*3</f>
        <v>3</v>
      </c>
      <c r="N100" s="26">
        <f>N98*3</f>
        <v>2.4000000000000004</v>
      </c>
      <c r="O100" s="26">
        <f>O98*3</f>
        <v>62.400000000000006</v>
      </c>
      <c r="P100" s="26">
        <v>0.12</v>
      </c>
      <c r="Q100" s="26">
        <f>Q98*3</f>
        <v>1.35</v>
      </c>
      <c r="R100" s="26">
        <f>R98*3</f>
        <v>15.75</v>
      </c>
      <c r="S100" s="26">
        <f>S98*3</f>
        <v>13.350000000000001</v>
      </c>
      <c r="T100" s="26">
        <f>T98*3</f>
        <v>17.100000000000001</v>
      </c>
      <c r="U100" s="26">
        <f>U98*3</f>
        <v>7.5</v>
      </c>
      <c r="V100" s="50"/>
    </row>
    <row r="101" spans="1:40" x14ac:dyDescent="0.2">
      <c r="A101" s="7" t="s">
        <v>33</v>
      </c>
      <c r="B101" s="25">
        <f t="shared" si="37"/>
        <v>4393.079999999999</v>
      </c>
      <c r="C101" s="65"/>
      <c r="D101" s="26">
        <v>3298.24</v>
      </c>
      <c r="E101" s="26">
        <f>E98*4</f>
        <v>644.67999999999995</v>
      </c>
      <c r="F101" s="34">
        <f t="shared" si="38"/>
        <v>3942.9199999999996</v>
      </c>
      <c r="G101" s="26">
        <f>G98*4</f>
        <v>28.8</v>
      </c>
      <c r="H101" s="26">
        <f>H98*4</f>
        <v>71.599999999999994</v>
      </c>
      <c r="I101" s="26">
        <f>I98*4</f>
        <v>24.4</v>
      </c>
      <c r="J101" s="30"/>
      <c r="K101" s="26">
        <f>K98*4</f>
        <v>146</v>
      </c>
      <c r="L101" s="26">
        <f>L98*4</f>
        <v>15.4</v>
      </c>
      <c r="M101" s="26">
        <f>M98*4</f>
        <v>4</v>
      </c>
      <c r="N101" s="26">
        <f>N98*4</f>
        <v>3.2</v>
      </c>
      <c r="O101" s="26">
        <f>O98*4</f>
        <v>83.2</v>
      </c>
      <c r="P101" s="26">
        <v>0.16</v>
      </c>
      <c r="Q101" s="26">
        <f>Q98*4</f>
        <v>1.8</v>
      </c>
      <c r="R101" s="26">
        <f>R98*4</f>
        <v>21</v>
      </c>
      <c r="S101" s="26">
        <f>S98*4</f>
        <v>17.8</v>
      </c>
      <c r="T101" s="26">
        <f>T98*4</f>
        <v>22.8</v>
      </c>
      <c r="U101" s="26">
        <f>U98*4</f>
        <v>10</v>
      </c>
      <c r="V101" s="50"/>
    </row>
    <row r="102" spans="1:40" x14ac:dyDescent="0.2">
      <c r="A102" s="7" t="s">
        <v>34</v>
      </c>
      <c r="B102" s="25">
        <f t="shared" si="37"/>
        <v>5491.3499999999995</v>
      </c>
      <c r="C102" s="65"/>
      <c r="D102" s="26">
        <v>4122.8</v>
      </c>
      <c r="E102" s="26">
        <f>E98*5</f>
        <v>805.84999999999991</v>
      </c>
      <c r="F102" s="34">
        <f t="shared" si="38"/>
        <v>4928.6499999999996</v>
      </c>
      <c r="G102" s="26">
        <f>G98*5</f>
        <v>36</v>
      </c>
      <c r="H102" s="26">
        <f>H98*5</f>
        <v>89.5</v>
      </c>
      <c r="I102" s="26">
        <f>I98*5</f>
        <v>30.5</v>
      </c>
      <c r="J102" s="30"/>
      <c r="K102" s="26">
        <f>K98*5</f>
        <v>182.5</v>
      </c>
      <c r="L102" s="26">
        <f>L98*5</f>
        <v>19.25</v>
      </c>
      <c r="M102" s="26">
        <f>M98*5</f>
        <v>5</v>
      </c>
      <c r="N102" s="26">
        <f>N98*5</f>
        <v>4</v>
      </c>
      <c r="O102" s="26">
        <f>O98*5</f>
        <v>104</v>
      </c>
      <c r="P102" s="26">
        <v>0.2</v>
      </c>
      <c r="Q102" s="26">
        <f>Q98*5</f>
        <v>2.25</v>
      </c>
      <c r="R102" s="26">
        <f>R98*5</f>
        <v>26.25</v>
      </c>
      <c r="S102" s="26">
        <f>S98*5</f>
        <v>22.25</v>
      </c>
      <c r="T102" s="26">
        <f>T98*5</f>
        <v>28.5</v>
      </c>
      <c r="U102" s="26">
        <f>U98*5</f>
        <v>12.5</v>
      </c>
      <c r="V102" s="50"/>
    </row>
    <row r="103" spans="1:40" x14ac:dyDescent="0.2">
      <c r="A103" s="7" t="s">
        <v>35</v>
      </c>
      <c r="B103" s="25">
        <f t="shared" si="37"/>
        <v>7941.6999999999989</v>
      </c>
      <c r="C103" s="65"/>
      <c r="D103" s="26">
        <v>4947.3599999999997</v>
      </c>
      <c r="E103" s="26">
        <f>E98*6</f>
        <v>967.02</v>
      </c>
      <c r="F103" s="34">
        <f t="shared" si="38"/>
        <v>5914.3799999999992</v>
      </c>
      <c r="G103" s="26">
        <f>G98*6</f>
        <v>43.2</v>
      </c>
      <c r="H103" s="26">
        <f>H98*6</f>
        <v>107.39999999999999</v>
      </c>
      <c r="I103" s="26">
        <f>I98*6</f>
        <v>36.599999999999994</v>
      </c>
      <c r="J103" s="30"/>
      <c r="K103" s="26">
        <f>K98*6</f>
        <v>219</v>
      </c>
      <c r="L103" s="26">
        <f>L98*6</f>
        <v>23.1</v>
      </c>
      <c r="M103" s="26">
        <f>M98*6</f>
        <v>6</v>
      </c>
      <c r="N103" s="26">
        <f>N98*6</f>
        <v>4.8000000000000007</v>
      </c>
      <c r="O103" s="26">
        <f>O98*6</f>
        <v>124.80000000000001</v>
      </c>
      <c r="P103" s="26">
        <v>0.24</v>
      </c>
      <c r="Q103" s="26">
        <f>Q98*6</f>
        <v>2.7</v>
      </c>
      <c r="R103" s="26">
        <f>R98*6</f>
        <v>31.5</v>
      </c>
      <c r="S103" s="26">
        <f>S98*6</f>
        <v>26.700000000000003</v>
      </c>
      <c r="T103" s="26">
        <f>T98*6</f>
        <v>34.200000000000003</v>
      </c>
      <c r="U103" s="26">
        <f>U98*6</f>
        <v>15</v>
      </c>
      <c r="V103" s="28">
        <f>V6</f>
        <v>1352.08</v>
      </c>
    </row>
    <row r="104" spans="1:40" x14ac:dyDescent="0.2">
      <c r="A104" s="7" t="s">
        <v>36</v>
      </c>
      <c r="B104" s="25">
        <f t="shared" si="37"/>
        <v>9039.9699999999975</v>
      </c>
      <c r="C104" s="65"/>
      <c r="D104" s="26">
        <v>5771.92</v>
      </c>
      <c r="E104" s="26">
        <f>E98*7</f>
        <v>1128.1899999999998</v>
      </c>
      <c r="F104" s="34">
        <f t="shared" si="38"/>
        <v>6900.11</v>
      </c>
      <c r="G104" s="26">
        <f>G98*7</f>
        <v>50.4</v>
      </c>
      <c r="H104" s="26">
        <f>H98*7</f>
        <v>125.29999999999998</v>
      </c>
      <c r="I104" s="26">
        <f>I98*7</f>
        <v>42.699999999999996</v>
      </c>
      <c r="J104" s="30"/>
      <c r="K104" s="26">
        <f>K98*7</f>
        <v>255.5</v>
      </c>
      <c r="L104" s="26">
        <f>L98*7</f>
        <v>26.95</v>
      </c>
      <c r="M104" s="26">
        <f>M98*7</f>
        <v>7</v>
      </c>
      <c r="N104" s="26">
        <f>N98*7</f>
        <v>5.6000000000000005</v>
      </c>
      <c r="O104" s="26">
        <f>O98*7</f>
        <v>145.6</v>
      </c>
      <c r="P104" s="26">
        <v>0.28000000000000003</v>
      </c>
      <c r="Q104" s="26">
        <f>Q98*7</f>
        <v>3.15</v>
      </c>
      <c r="R104" s="26">
        <f>R98*7</f>
        <v>36.75</v>
      </c>
      <c r="S104" s="26">
        <f>S98*7</f>
        <v>31.150000000000002</v>
      </c>
      <c r="T104" s="26">
        <f>T98*7</f>
        <v>39.9</v>
      </c>
      <c r="U104" s="26">
        <f>U98*7</f>
        <v>17.5</v>
      </c>
      <c r="V104" s="28">
        <f>V7</f>
        <v>1352.08</v>
      </c>
    </row>
    <row r="105" spans="1:40" x14ac:dyDescent="0.2">
      <c r="A105" s="7" t="s">
        <v>37</v>
      </c>
      <c r="B105" s="25">
        <f t="shared" si="37"/>
        <v>10138.239999999998</v>
      </c>
      <c r="C105" s="65"/>
      <c r="D105" s="26">
        <v>6596.48</v>
      </c>
      <c r="E105" s="26">
        <f>E98*8</f>
        <v>1289.3599999999999</v>
      </c>
      <c r="F105" s="34">
        <f t="shared" si="38"/>
        <v>7885.8399999999992</v>
      </c>
      <c r="G105" s="26">
        <f>G98*8</f>
        <v>57.6</v>
      </c>
      <c r="H105" s="26">
        <f>H98*8</f>
        <v>143.19999999999999</v>
      </c>
      <c r="I105" s="26">
        <f>I98*8</f>
        <v>48.8</v>
      </c>
      <c r="J105" s="30"/>
      <c r="K105" s="26">
        <f>K98*8</f>
        <v>292</v>
      </c>
      <c r="L105" s="26">
        <f>L98*8</f>
        <v>30.8</v>
      </c>
      <c r="M105" s="26">
        <f>M98*8</f>
        <v>8</v>
      </c>
      <c r="N105" s="26">
        <f>N98*8</f>
        <v>6.4</v>
      </c>
      <c r="O105" s="26">
        <f>O98*8</f>
        <v>166.4</v>
      </c>
      <c r="P105" s="26">
        <v>0.32</v>
      </c>
      <c r="Q105" s="26">
        <f>Q98*8</f>
        <v>3.6</v>
      </c>
      <c r="R105" s="26">
        <f>R98*8</f>
        <v>42</v>
      </c>
      <c r="S105" s="26">
        <f>S98*8</f>
        <v>35.6</v>
      </c>
      <c r="T105" s="26">
        <f>T98*8</f>
        <v>45.6</v>
      </c>
      <c r="U105" s="26">
        <f>U98*8</f>
        <v>20</v>
      </c>
      <c r="V105" s="28">
        <f>V8</f>
        <v>1352.08</v>
      </c>
    </row>
    <row r="106" spans="1:40" customFormat="1" x14ac:dyDescent="0.2">
      <c r="F106" s="66"/>
      <c r="T106" s="3"/>
      <c r="U106" s="3"/>
      <c r="V106" s="67"/>
    </row>
    <row r="107" spans="1:40" ht="20.45" customHeight="1" x14ac:dyDescent="0.2">
      <c r="A107" s="55" t="s">
        <v>52</v>
      </c>
      <c r="B107" s="55"/>
      <c r="C107" s="55"/>
      <c r="D107" s="55"/>
      <c r="E107" s="55"/>
      <c r="F107" s="55"/>
      <c r="G107" s="56"/>
      <c r="P107" s="4"/>
    </row>
    <row r="108" spans="1:40" s="24" customFormat="1" ht="46.7" customHeight="1" x14ac:dyDescent="0.2">
      <c r="A108" s="12" t="s">
        <v>2</v>
      </c>
      <c r="B108" s="12" t="s">
        <v>3</v>
      </c>
      <c r="C108" s="44" t="s">
        <v>43</v>
      </c>
      <c r="D108" s="12" t="s">
        <v>44</v>
      </c>
      <c r="E108" s="12" t="s">
        <v>49</v>
      </c>
      <c r="F108" s="13" t="s">
        <v>50</v>
      </c>
      <c r="G108" s="14" t="s">
        <v>8</v>
      </c>
      <c r="H108" s="14" t="s">
        <v>9</v>
      </c>
      <c r="I108" s="12" t="s">
        <v>10</v>
      </c>
      <c r="J108" s="14" t="s">
        <v>11</v>
      </c>
      <c r="K108" s="15" t="s">
        <v>12</v>
      </c>
      <c r="L108" s="12" t="s">
        <v>13</v>
      </c>
      <c r="M108" s="12" t="s">
        <v>14</v>
      </c>
      <c r="N108" s="16" t="s">
        <v>15</v>
      </c>
      <c r="O108" s="12" t="s">
        <v>16</v>
      </c>
      <c r="P108" s="17" t="s">
        <v>17</v>
      </c>
      <c r="Q108" s="17" t="s">
        <v>18</v>
      </c>
      <c r="R108" s="17" t="s">
        <v>19</v>
      </c>
      <c r="S108" s="17" t="s">
        <v>20</v>
      </c>
      <c r="T108" s="17" t="s">
        <v>21</v>
      </c>
      <c r="U108" s="17" t="s">
        <v>22</v>
      </c>
      <c r="V108" s="18" t="s">
        <v>23</v>
      </c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x14ac:dyDescent="0.2">
      <c r="A109" s="57" t="s">
        <v>27</v>
      </c>
      <c r="B109" s="25">
        <f>SUM(F109:V109)</f>
        <v>5735.08</v>
      </c>
      <c r="C109" s="26">
        <v>2217.5</v>
      </c>
      <c r="D109" s="64"/>
      <c r="E109" s="25">
        <v>600</v>
      </c>
      <c r="F109" s="27">
        <f>SUM(C109:E109)</f>
        <v>2817.5</v>
      </c>
      <c r="G109" s="26">
        <f>G87</f>
        <v>175</v>
      </c>
      <c r="H109" s="26">
        <f>H86</f>
        <v>316</v>
      </c>
      <c r="I109" s="26">
        <v>77</v>
      </c>
      <c r="J109" s="30"/>
      <c r="K109" s="26">
        <f>K6</f>
        <v>434</v>
      </c>
      <c r="L109" s="26">
        <v>48</v>
      </c>
      <c r="M109" s="26">
        <v>12</v>
      </c>
      <c r="N109" s="26">
        <v>10</v>
      </c>
      <c r="O109" s="26">
        <f>O87</f>
        <v>272</v>
      </c>
      <c r="P109" s="26">
        <v>0.5</v>
      </c>
      <c r="Q109" s="26">
        <f>Q86</f>
        <v>5</v>
      </c>
      <c r="R109" s="26">
        <f>R87</f>
        <v>61.5</v>
      </c>
      <c r="S109" s="26">
        <v>56.5</v>
      </c>
      <c r="T109" s="26">
        <v>68</v>
      </c>
      <c r="U109" s="26">
        <v>30</v>
      </c>
      <c r="V109" s="28">
        <f>V6</f>
        <v>1352.08</v>
      </c>
    </row>
    <row r="110" spans="1:40" x14ac:dyDescent="0.2">
      <c r="A110" s="57" t="s">
        <v>28</v>
      </c>
      <c r="B110" s="25">
        <f>SUM(F110:V110)</f>
        <v>10938.58</v>
      </c>
      <c r="C110" s="64"/>
      <c r="D110" s="26">
        <v>7421</v>
      </c>
      <c r="E110" s="26">
        <v>600</v>
      </c>
      <c r="F110" s="27">
        <f>SUM(C110:E110)</f>
        <v>8021</v>
      </c>
      <c r="G110" s="26">
        <f>G109</f>
        <v>175</v>
      </c>
      <c r="H110" s="26">
        <f>H86</f>
        <v>316</v>
      </c>
      <c r="I110" s="26">
        <v>77</v>
      </c>
      <c r="J110" s="30"/>
      <c r="K110" s="26">
        <f>K6</f>
        <v>434</v>
      </c>
      <c r="L110" s="26">
        <v>48</v>
      </c>
      <c r="M110" s="26">
        <v>12</v>
      </c>
      <c r="N110" s="26">
        <v>10</v>
      </c>
      <c r="O110" s="26">
        <f>O109</f>
        <v>272</v>
      </c>
      <c r="P110" s="26">
        <v>0.5</v>
      </c>
      <c r="Q110" s="26">
        <f>Q86</f>
        <v>5</v>
      </c>
      <c r="R110" s="26">
        <f>R109</f>
        <v>61.5</v>
      </c>
      <c r="S110" s="26">
        <v>56.5</v>
      </c>
      <c r="T110" s="26">
        <v>68</v>
      </c>
      <c r="U110" s="26">
        <v>30</v>
      </c>
      <c r="V110" s="28">
        <f>V7</f>
        <v>1352.08</v>
      </c>
    </row>
    <row r="111" spans="1:40" ht="36" customHeight="1" x14ac:dyDescent="0.2">
      <c r="A111" s="46" t="s">
        <v>45</v>
      </c>
      <c r="B111" s="63"/>
      <c r="C111" s="30"/>
      <c r="D111" s="30"/>
      <c r="E111" s="30"/>
      <c r="F111" s="31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22"/>
      <c r="T111" s="51"/>
      <c r="U111" s="51"/>
      <c r="V111" s="23"/>
    </row>
    <row r="112" spans="1:40" x14ac:dyDescent="0.2">
      <c r="A112" s="7" t="s">
        <v>30</v>
      </c>
      <c r="B112" s="25">
        <f>SUM(F112:V112)</f>
        <v>425.59888888888889</v>
      </c>
      <c r="C112" s="26">
        <v>246.38888888888889</v>
      </c>
      <c r="D112" s="65"/>
      <c r="E112" s="24">
        <v>66.67</v>
      </c>
      <c r="F112" s="49">
        <f>SUM(C112:E112)</f>
        <v>313.05888888888887</v>
      </c>
      <c r="G112" s="26">
        <f>G89</f>
        <v>7.2</v>
      </c>
      <c r="H112" s="26">
        <f>H89</f>
        <v>17.899999999999999</v>
      </c>
      <c r="I112" s="26">
        <f>I89</f>
        <v>6.1</v>
      </c>
      <c r="J112" s="30"/>
      <c r="K112" s="26">
        <f>K11</f>
        <v>36.5</v>
      </c>
      <c r="L112" s="26">
        <f>L89</f>
        <v>3.85</v>
      </c>
      <c r="M112" s="26">
        <f>M89</f>
        <v>1</v>
      </c>
      <c r="N112" s="26">
        <f>N89</f>
        <v>0.8</v>
      </c>
      <c r="O112" s="26">
        <f>O89</f>
        <v>20.8</v>
      </c>
      <c r="P112" s="26">
        <v>0.04</v>
      </c>
      <c r="Q112" s="26">
        <f>Q89</f>
        <v>0.45</v>
      </c>
      <c r="R112" s="26">
        <f>R89</f>
        <v>5.25</v>
      </c>
      <c r="S112" s="26">
        <f>S89</f>
        <v>4.45</v>
      </c>
      <c r="T112" s="26">
        <v>5.7</v>
      </c>
      <c r="U112" s="26">
        <f>U11</f>
        <v>2.5</v>
      </c>
      <c r="V112" s="23"/>
    </row>
    <row r="113" spans="1:22" x14ac:dyDescent="0.2">
      <c r="A113" s="7" t="s">
        <v>31</v>
      </c>
      <c r="B113" s="25">
        <f t="shared" ref="B113:B128" si="39">SUM(F113:V113)</f>
        <v>851.19777777777779</v>
      </c>
      <c r="C113" s="26">
        <v>492.77777777777777</v>
      </c>
      <c r="D113" s="65"/>
      <c r="E113" s="24">
        <f>E112*2</f>
        <v>133.34</v>
      </c>
      <c r="F113" s="49">
        <f t="shared" ref="F113:F119" si="40">SUM(C113:E113)</f>
        <v>626.11777777777775</v>
      </c>
      <c r="G113" s="26">
        <f>G112*2</f>
        <v>14.4</v>
      </c>
      <c r="H113" s="26">
        <f>H112*2</f>
        <v>35.799999999999997</v>
      </c>
      <c r="I113" s="26">
        <f>I112*2</f>
        <v>12.2</v>
      </c>
      <c r="J113" s="30"/>
      <c r="K113" s="26">
        <f>K112*2</f>
        <v>73</v>
      </c>
      <c r="L113" s="26">
        <f>L112*2</f>
        <v>7.7</v>
      </c>
      <c r="M113" s="26">
        <f>M112*2</f>
        <v>2</v>
      </c>
      <c r="N113" s="26">
        <f>N112*2</f>
        <v>1.6</v>
      </c>
      <c r="O113" s="26">
        <f>O112*2</f>
        <v>41.6</v>
      </c>
      <c r="P113" s="26">
        <v>0.08</v>
      </c>
      <c r="Q113" s="26">
        <f>Q112*2</f>
        <v>0.9</v>
      </c>
      <c r="R113" s="26">
        <f>R112*2</f>
        <v>10.5</v>
      </c>
      <c r="S113" s="26">
        <f>S112*2</f>
        <v>8.9</v>
      </c>
      <c r="T113" s="26">
        <f>T112*2</f>
        <v>11.4</v>
      </c>
      <c r="U113" s="26">
        <f>U112*2</f>
        <v>5</v>
      </c>
      <c r="V113" s="23"/>
    </row>
    <row r="114" spans="1:22" x14ac:dyDescent="0.2">
      <c r="A114" s="7" t="s">
        <v>32</v>
      </c>
      <c r="B114" s="25">
        <f t="shared" si="39"/>
        <v>1276.7966666666664</v>
      </c>
      <c r="C114" s="26">
        <v>739.16666666666663</v>
      </c>
      <c r="D114" s="65"/>
      <c r="E114" s="24">
        <f>E112*3</f>
        <v>200.01</v>
      </c>
      <c r="F114" s="49">
        <f t="shared" si="40"/>
        <v>939.17666666666662</v>
      </c>
      <c r="G114" s="26">
        <f>G112*3</f>
        <v>21.6</v>
      </c>
      <c r="H114" s="26">
        <f>H112*3</f>
        <v>53.699999999999996</v>
      </c>
      <c r="I114" s="26">
        <f>I112*3</f>
        <v>18.299999999999997</v>
      </c>
      <c r="J114" s="30"/>
      <c r="K114" s="26">
        <f>K112*3</f>
        <v>109.5</v>
      </c>
      <c r="L114" s="26">
        <f>L112*3</f>
        <v>11.55</v>
      </c>
      <c r="M114" s="26">
        <f>M112*3</f>
        <v>3</v>
      </c>
      <c r="N114" s="26">
        <f>N112*3</f>
        <v>2.4000000000000004</v>
      </c>
      <c r="O114" s="26">
        <f>O112*3</f>
        <v>62.400000000000006</v>
      </c>
      <c r="P114" s="26">
        <v>0.12</v>
      </c>
      <c r="Q114" s="26">
        <f>Q112*3</f>
        <v>1.35</v>
      </c>
      <c r="R114" s="26">
        <f>R112*3</f>
        <v>15.75</v>
      </c>
      <c r="S114" s="26">
        <f>S112*3</f>
        <v>13.350000000000001</v>
      </c>
      <c r="T114" s="26">
        <f>T112*3</f>
        <v>17.100000000000001</v>
      </c>
      <c r="U114" s="26">
        <f>U112*3</f>
        <v>7.5</v>
      </c>
      <c r="V114" s="23"/>
    </row>
    <row r="115" spans="1:22" x14ac:dyDescent="0.2">
      <c r="A115" s="7" t="s">
        <v>33</v>
      </c>
      <c r="B115" s="25">
        <f t="shared" si="39"/>
        <v>1702.3955555555556</v>
      </c>
      <c r="C115" s="26">
        <v>985.55555555555554</v>
      </c>
      <c r="D115" s="65"/>
      <c r="E115" s="24">
        <f>E112*4</f>
        <v>266.68</v>
      </c>
      <c r="F115" s="49">
        <f t="shared" si="40"/>
        <v>1252.2355555555555</v>
      </c>
      <c r="G115" s="26">
        <f>G112*4</f>
        <v>28.8</v>
      </c>
      <c r="H115" s="26">
        <f>H112*4</f>
        <v>71.599999999999994</v>
      </c>
      <c r="I115" s="26">
        <f>I112*4</f>
        <v>24.4</v>
      </c>
      <c r="J115" s="30"/>
      <c r="K115" s="26">
        <f>K112*4</f>
        <v>146</v>
      </c>
      <c r="L115" s="26">
        <f>L112*4</f>
        <v>15.4</v>
      </c>
      <c r="M115" s="26">
        <f>M112*4</f>
        <v>4</v>
      </c>
      <c r="N115" s="26">
        <f>N112*4</f>
        <v>3.2</v>
      </c>
      <c r="O115" s="26">
        <f>O112*4</f>
        <v>83.2</v>
      </c>
      <c r="P115" s="26">
        <v>0.16</v>
      </c>
      <c r="Q115" s="26">
        <f>Q112*4</f>
        <v>1.8</v>
      </c>
      <c r="R115" s="26">
        <f>R112*4</f>
        <v>21</v>
      </c>
      <c r="S115" s="26">
        <f>S112*4</f>
        <v>17.8</v>
      </c>
      <c r="T115" s="26">
        <f>T112*4</f>
        <v>22.8</v>
      </c>
      <c r="U115" s="26">
        <f>U112*4</f>
        <v>10</v>
      </c>
      <c r="V115" s="23"/>
    </row>
    <row r="116" spans="1:22" x14ac:dyDescent="0.2">
      <c r="A116" s="7" t="s">
        <v>34</v>
      </c>
      <c r="B116" s="25">
        <f t="shared" si="39"/>
        <v>2128</v>
      </c>
      <c r="C116" s="26">
        <v>1231.95</v>
      </c>
      <c r="D116" s="65"/>
      <c r="E116" s="24">
        <f>E112*5</f>
        <v>333.35</v>
      </c>
      <c r="F116" s="49">
        <f t="shared" si="40"/>
        <v>1565.3000000000002</v>
      </c>
      <c r="G116" s="26">
        <f>G112*5</f>
        <v>36</v>
      </c>
      <c r="H116" s="26">
        <f>H112*5</f>
        <v>89.5</v>
      </c>
      <c r="I116" s="26">
        <f>I112*5</f>
        <v>30.5</v>
      </c>
      <c r="J116" s="30"/>
      <c r="K116" s="26">
        <f>K112*5</f>
        <v>182.5</v>
      </c>
      <c r="L116" s="26">
        <f>L112*5</f>
        <v>19.25</v>
      </c>
      <c r="M116" s="26">
        <f>M112*5</f>
        <v>5</v>
      </c>
      <c r="N116" s="26">
        <f>N112*5</f>
        <v>4</v>
      </c>
      <c r="O116" s="26">
        <f>O112*5</f>
        <v>104</v>
      </c>
      <c r="P116" s="26">
        <v>0.2</v>
      </c>
      <c r="Q116" s="26">
        <f>Q112*5</f>
        <v>2.25</v>
      </c>
      <c r="R116" s="26">
        <f>R112*5</f>
        <v>26.25</v>
      </c>
      <c r="S116" s="26">
        <f>S112*5</f>
        <v>22.25</v>
      </c>
      <c r="T116" s="26">
        <f>T112*5</f>
        <v>28.5</v>
      </c>
      <c r="U116" s="26">
        <f>U112*5</f>
        <v>12.5</v>
      </c>
      <c r="V116" s="23"/>
    </row>
    <row r="117" spans="1:22" x14ac:dyDescent="0.2">
      <c r="A117" s="7" t="s">
        <v>35</v>
      </c>
      <c r="B117" s="25">
        <f t="shared" si="39"/>
        <v>3905.6799999999994</v>
      </c>
      <c r="C117" s="26">
        <v>1478.34</v>
      </c>
      <c r="D117" s="65"/>
      <c r="E117" s="24">
        <f>E112*6</f>
        <v>400.02</v>
      </c>
      <c r="F117" s="49">
        <f t="shared" si="40"/>
        <v>1878.36</v>
      </c>
      <c r="G117" s="26">
        <f>G112*6</f>
        <v>43.2</v>
      </c>
      <c r="H117" s="26">
        <f>H112*6</f>
        <v>107.39999999999999</v>
      </c>
      <c r="I117" s="26">
        <f>I112*6</f>
        <v>36.599999999999994</v>
      </c>
      <c r="J117" s="30"/>
      <c r="K117" s="26">
        <f>K112*6</f>
        <v>219</v>
      </c>
      <c r="L117" s="26">
        <f>L112*6</f>
        <v>23.1</v>
      </c>
      <c r="M117" s="26">
        <f>M112*6</f>
        <v>6</v>
      </c>
      <c r="N117" s="26">
        <f>N112*6</f>
        <v>4.8000000000000007</v>
      </c>
      <c r="O117" s="26">
        <f>O112*6</f>
        <v>124.80000000000001</v>
      </c>
      <c r="P117" s="26">
        <v>0.24</v>
      </c>
      <c r="Q117" s="26">
        <f>Q112*6</f>
        <v>2.7</v>
      </c>
      <c r="R117" s="26">
        <f>R112*6</f>
        <v>31.5</v>
      </c>
      <c r="S117" s="26">
        <f>S112*6</f>
        <v>26.700000000000003</v>
      </c>
      <c r="T117" s="26">
        <f>T112*6</f>
        <v>34.200000000000003</v>
      </c>
      <c r="U117" s="26">
        <f>U112*6</f>
        <v>15</v>
      </c>
      <c r="V117" s="28">
        <f>V6</f>
        <v>1352.08</v>
      </c>
    </row>
    <row r="118" spans="1:22" x14ac:dyDescent="0.2">
      <c r="A118" s="7" t="s">
        <v>36</v>
      </c>
      <c r="B118" s="25">
        <f t="shared" si="39"/>
        <v>4331.2800000000007</v>
      </c>
      <c r="C118" s="26">
        <v>1724.73</v>
      </c>
      <c r="D118" s="65"/>
      <c r="E118" s="24">
        <f>E112*7</f>
        <v>466.69</v>
      </c>
      <c r="F118" s="49">
        <f t="shared" si="40"/>
        <v>2191.42</v>
      </c>
      <c r="G118" s="26">
        <f>G112*7</f>
        <v>50.4</v>
      </c>
      <c r="H118" s="26">
        <f>H112*7</f>
        <v>125.29999999999998</v>
      </c>
      <c r="I118" s="26">
        <f>I112*7</f>
        <v>42.699999999999996</v>
      </c>
      <c r="J118" s="30"/>
      <c r="K118" s="26">
        <f>K112*7</f>
        <v>255.5</v>
      </c>
      <c r="L118" s="26">
        <f>L112*7</f>
        <v>26.95</v>
      </c>
      <c r="M118" s="26">
        <f>M112*7</f>
        <v>7</v>
      </c>
      <c r="N118" s="26">
        <f>N112*7</f>
        <v>5.6000000000000005</v>
      </c>
      <c r="O118" s="26">
        <f>O112*7</f>
        <v>145.6</v>
      </c>
      <c r="P118" s="26">
        <v>0.28000000000000003</v>
      </c>
      <c r="Q118" s="26">
        <f>Q112*7</f>
        <v>3.15</v>
      </c>
      <c r="R118" s="26">
        <f>R112*7</f>
        <v>36.75</v>
      </c>
      <c r="S118" s="26">
        <f>S112*7</f>
        <v>31.150000000000002</v>
      </c>
      <c r="T118" s="26">
        <f>T112*7</f>
        <v>39.9</v>
      </c>
      <c r="U118" s="26">
        <f>U112*7</f>
        <v>17.5</v>
      </c>
      <c r="V118" s="28">
        <f>V7</f>
        <v>1352.08</v>
      </c>
    </row>
    <row r="119" spans="1:22" x14ac:dyDescent="0.2">
      <c r="A119" s="7" t="s">
        <v>37</v>
      </c>
      <c r="B119" s="25">
        <f t="shared" si="39"/>
        <v>4756.88</v>
      </c>
      <c r="C119" s="26">
        <v>1971.12</v>
      </c>
      <c r="D119" s="65"/>
      <c r="E119" s="24">
        <f>E112*8</f>
        <v>533.36</v>
      </c>
      <c r="F119" s="49">
        <f t="shared" si="40"/>
        <v>2504.48</v>
      </c>
      <c r="G119" s="26">
        <f>G112*8</f>
        <v>57.6</v>
      </c>
      <c r="H119" s="26">
        <f>H112*8</f>
        <v>143.19999999999999</v>
      </c>
      <c r="I119" s="26">
        <f>I112*8</f>
        <v>48.8</v>
      </c>
      <c r="J119" s="30"/>
      <c r="K119" s="26">
        <f>K112*8</f>
        <v>292</v>
      </c>
      <c r="L119" s="26">
        <f>L112*8</f>
        <v>30.8</v>
      </c>
      <c r="M119" s="26">
        <f>M112*8</f>
        <v>8</v>
      </c>
      <c r="N119" s="26">
        <f>N112*8</f>
        <v>6.4</v>
      </c>
      <c r="O119" s="26">
        <f>O112*8</f>
        <v>166.4</v>
      </c>
      <c r="P119" s="26">
        <v>0.32</v>
      </c>
      <c r="Q119" s="26">
        <f>Q112*8</f>
        <v>3.6</v>
      </c>
      <c r="R119" s="26">
        <f>R112*8</f>
        <v>42</v>
      </c>
      <c r="S119" s="26">
        <f>S112*8</f>
        <v>35.6</v>
      </c>
      <c r="T119" s="26">
        <f>T112*8</f>
        <v>45.6</v>
      </c>
      <c r="U119" s="26">
        <f>U112*8</f>
        <v>20</v>
      </c>
      <c r="V119" s="28">
        <f>V8</f>
        <v>1352.08</v>
      </c>
    </row>
    <row r="120" spans="1:22" ht="33" customHeight="1" x14ac:dyDescent="0.2">
      <c r="A120" s="46" t="s">
        <v>46</v>
      </c>
      <c r="B120" s="30"/>
      <c r="C120" s="30"/>
      <c r="D120" s="30"/>
      <c r="E120" s="30"/>
      <c r="F120" s="31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22"/>
      <c r="T120" s="51"/>
      <c r="U120" s="51"/>
      <c r="V120" s="23"/>
    </row>
    <row r="121" spans="1:22" x14ac:dyDescent="0.2">
      <c r="A121" s="7" t="s">
        <v>30</v>
      </c>
      <c r="B121" s="25">
        <f t="shared" si="39"/>
        <v>1003.7655555555556</v>
      </c>
      <c r="C121" s="65" t="s">
        <v>47</v>
      </c>
      <c r="D121" s="26">
        <v>824.55555555555554</v>
      </c>
      <c r="E121" s="26">
        <v>66.67</v>
      </c>
      <c r="F121" s="34">
        <f>SUM(D121:E121)</f>
        <v>891.2255555555555</v>
      </c>
      <c r="G121" s="26">
        <f>G112</f>
        <v>7.2</v>
      </c>
      <c r="H121" s="26">
        <f>H89</f>
        <v>17.899999999999999</v>
      </c>
      <c r="I121" s="26">
        <f>I98</f>
        <v>6.1</v>
      </c>
      <c r="J121" s="30"/>
      <c r="K121" s="26">
        <f>K112</f>
        <v>36.5</v>
      </c>
      <c r="L121" s="26">
        <f>L98</f>
        <v>3.85</v>
      </c>
      <c r="M121" s="26">
        <f>M89</f>
        <v>1</v>
      </c>
      <c r="N121" s="26">
        <f>N98</f>
        <v>0.8</v>
      </c>
      <c r="O121" s="26">
        <f>O112</f>
        <v>20.8</v>
      </c>
      <c r="P121" s="26">
        <v>0.04</v>
      </c>
      <c r="Q121" s="26">
        <f>Q89</f>
        <v>0.45</v>
      </c>
      <c r="R121" s="26">
        <f>R89</f>
        <v>5.25</v>
      </c>
      <c r="S121" s="26">
        <f>S89</f>
        <v>4.45</v>
      </c>
      <c r="T121" s="26">
        <v>5.7</v>
      </c>
      <c r="U121" s="26">
        <f>U11</f>
        <v>2.5</v>
      </c>
      <c r="V121" s="50"/>
    </row>
    <row r="122" spans="1:22" x14ac:dyDescent="0.2">
      <c r="A122" s="7" t="s">
        <v>31</v>
      </c>
      <c r="B122" s="25">
        <f t="shared" si="39"/>
        <v>2007.54</v>
      </c>
      <c r="C122" s="65"/>
      <c r="D122" s="26">
        <v>1649.12</v>
      </c>
      <c r="E122" s="26">
        <v>133.34</v>
      </c>
      <c r="F122" s="34">
        <f t="shared" ref="F122:F128" si="41">SUM(D122:E122)</f>
        <v>1782.4599999999998</v>
      </c>
      <c r="G122" s="26">
        <f>G121*2</f>
        <v>14.4</v>
      </c>
      <c r="H122" s="26">
        <f>H121*2</f>
        <v>35.799999999999997</v>
      </c>
      <c r="I122" s="26">
        <f>I121*2</f>
        <v>12.2</v>
      </c>
      <c r="J122" s="30"/>
      <c r="K122" s="26">
        <f>K121*2</f>
        <v>73</v>
      </c>
      <c r="L122" s="26">
        <f>L121*2</f>
        <v>7.7</v>
      </c>
      <c r="M122" s="26">
        <f>M121*2</f>
        <v>2</v>
      </c>
      <c r="N122" s="26">
        <f>N121*2</f>
        <v>1.6</v>
      </c>
      <c r="O122" s="26">
        <f>O121*2</f>
        <v>41.6</v>
      </c>
      <c r="P122" s="26">
        <v>0.08</v>
      </c>
      <c r="Q122" s="26">
        <f>Q121*2</f>
        <v>0.9</v>
      </c>
      <c r="R122" s="26">
        <f>R121*2</f>
        <v>10.5</v>
      </c>
      <c r="S122" s="26">
        <f>S121*2</f>
        <v>8.9</v>
      </c>
      <c r="T122" s="26">
        <f>T121*2</f>
        <v>11.4</v>
      </c>
      <c r="U122" s="26">
        <f>U121*2</f>
        <v>5</v>
      </c>
      <c r="V122" s="50"/>
    </row>
    <row r="123" spans="1:22" x14ac:dyDescent="0.2">
      <c r="A123" s="7" t="s">
        <v>32</v>
      </c>
      <c r="B123" s="25">
        <f t="shared" si="39"/>
        <v>3011.3099999999995</v>
      </c>
      <c r="C123" s="65"/>
      <c r="D123" s="26">
        <v>2473.6799999999998</v>
      </c>
      <c r="E123" s="26">
        <v>200.01</v>
      </c>
      <c r="F123" s="34">
        <f t="shared" si="41"/>
        <v>2673.6899999999996</v>
      </c>
      <c r="G123" s="26">
        <f>G121*3</f>
        <v>21.6</v>
      </c>
      <c r="H123" s="26">
        <f>H121*3</f>
        <v>53.699999999999996</v>
      </c>
      <c r="I123" s="26">
        <f>I121*3</f>
        <v>18.299999999999997</v>
      </c>
      <c r="J123" s="30"/>
      <c r="K123" s="26">
        <f>K121*3</f>
        <v>109.5</v>
      </c>
      <c r="L123" s="26">
        <f>L121*3</f>
        <v>11.55</v>
      </c>
      <c r="M123" s="26">
        <f>M121*3</f>
        <v>3</v>
      </c>
      <c r="N123" s="26">
        <f>N121*3</f>
        <v>2.4000000000000004</v>
      </c>
      <c r="O123" s="26">
        <f>O121*3</f>
        <v>62.400000000000006</v>
      </c>
      <c r="P123" s="26">
        <v>0.12</v>
      </c>
      <c r="Q123" s="26">
        <f>Q121*3</f>
        <v>1.35</v>
      </c>
      <c r="R123" s="26">
        <f>R121*3</f>
        <v>15.75</v>
      </c>
      <c r="S123" s="26">
        <f>S121*3</f>
        <v>13.350000000000001</v>
      </c>
      <c r="T123" s="26">
        <f>T121*3</f>
        <v>17.100000000000001</v>
      </c>
      <c r="U123" s="26">
        <f>U121*3</f>
        <v>7.5</v>
      </c>
      <c r="V123" s="50"/>
    </row>
    <row r="124" spans="1:22" x14ac:dyDescent="0.2">
      <c r="A124" s="7" t="s">
        <v>33</v>
      </c>
      <c r="B124" s="25">
        <f t="shared" si="39"/>
        <v>4015.08</v>
      </c>
      <c r="C124" s="65"/>
      <c r="D124" s="26">
        <v>3298.24</v>
      </c>
      <c r="E124" s="26">
        <v>266.68</v>
      </c>
      <c r="F124" s="34">
        <f t="shared" si="41"/>
        <v>3564.9199999999996</v>
      </c>
      <c r="G124" s="26">
        <f>G121*4</f>
        <v>28.8</v>
      </c>
      <c r="H124" s="26">
        <f>H121*4</f>
        <v>71.599999999999994</v>
      </c>
      <c r="I124" s="26">
        <f>I121*4</f>
        <v>24.4</v>
      </c>
      <c r="J124" s="30"/>
      <c r="K124" s="26">
        <f>K121*4</f>
        <v>146</v>
      </c>
      <c r="L124" s="26">
        <f>L121*4</f>
        <v>15.4</v>
      </c>
      <c r="M124" s="26">
        <f>M121*4</f>
        <v>4</v>
      </c>
      <c r="N124" s="26">
        <f>N121*4</f>
        <v>3.2</v>
      </c>
      <c r="O124" s="26">
        <f>O121*4</f>
        <v>83.2</v>
      </c>
      <c r="P124" s="26">
        <v>0.16</v>
      </c>
      <c r="Q124" s="26">
        <f>Q121*4</f>
        <v>1.8</v>
      </c>
      <c r="R124" s="26">
        <f>R121*4</f>
        <v>21</v>
      </c>
      <c r="S124" s="26">
        <f>S121*4</f>
        <v>17.8</v>
      </c>
      <c r="T124" s="26">
        <f>T121*4</f>
        <v>22.8</v>
      </c>
      <c r="U124" s="26">
        <f>U121*4</f>
        <v>10</v>
      </c>
      <c r="V124" s="50"/>
    </row>
    <row r="125" spans="1:22" x14ac:dyDescent="0.2">
      <c r="A125" s="7" t="s">
        <v>34</v>
      </c>
      <c r="B125" s="25">
        <f t="shared" si="39"/>
        <v>5018.8500000000004</v>
      </c>
      <c r="C125" s="65"/>
      <c r="D125" s="26">
        <v>4122.8</v>
      </c>
      <c r="E125" s="26">
        <v>333.35</v>
      </c>
      <c r="F125" s="34">
        <f t="shared" si="41"/>
        <v>4456.1500000000005</v>
      </c>
      <c r="G125" s="26">
        <f>G121*5</f>
        <v>36</v>
      </c>
      <c r="H125" s="26">
        <f>H121*5</f>
        <v>89.5</v>
      </c>
      <c r="I125" s="26">
        <f>I121*5</f>
        <v>30.5</v>
      </c>
      <c r="J125" s="30"/>
      <c r="K125" s="26">
        <f>K121*5</f>
        <v>182.5</v>
      </c>
      <c r="L125" s="26">
        <f>L121*5</f>
        <v>19.25</v>
      </c>
      <c r="M125" s="26">
        <f>M121*5</f>
        <v>5</v>
      </c>
      <c r="N125" s="26">
        <f>N121*5</f>
        <v>4</v>
      </c>
      <c r="O125" s="26">
        <f>O121*5</f>
        <v>104</v>
      </c>
      <c r="P125" s="26">
        <v>0.2</v>
      </c>
      <c r="Q125" s="26">
        <f>Q121*5</f>
        <v>2.25</v>
      </c>
      <c r="R125" s="26">
        <f>R121*5</f>
        <v>26.25</v>
      </c>
      <c r="S125" s="26">
        <f>S121*5</f>
        <v>22.25</v>
      </c>
      <c r="T125" s="26">
        <f>T121*5</f>
        <v>28.5</v>
      </c>
      <c r="U125" s="26">
        <f>U121*5</f>
        <v>12.5</v>
      </c>
      <c r="V125" s="50"/>
    </row>
    <row r="126" spans="1:22" x14ac:dyDescent="0.2">
      <c r="A126" s="7" t="s">
        <v>35</v>
      </c>
      <c r="B126" s="25">
        <f t="shared" si="39"/>
        <v>7374.6999999999989</v>
      </c>
      <c r="C126" s="65"/>
      <c r="D126" s="26">
        <v>4947.3599999999997</v>
      </c>
      <c r="E126" s="26">
        <v>400.02</v>
      </c>
      <c r="F126" s="34">
        <f t="shared" si="41"/>
        <v>5347.3799999999992</v>
      </c>
      <c r="G126" s="26">
        <f>G121*6</f>
        <v>43.2</v>
      </c>
      <c r="H126" s="26">
        <f>H121*6</f>
        <v>107.39999999999999</v>
      </c>
      <c r="I126" s="26">
        <f>I121*6</f>
        <v>36.599999999999994</v>
      </c>
      <c r="J126" s="30"/>
      <c r="K126" s="26">
        <f>K121*6</f>
        <v>219</v>
      </c>
      <c r="L126" s="26">
        <f>L121*6</f>
        <v>23.1</v>
      </c>
      <c r="M126" s="26">
        <f>M121*6</f>
        <v>6</v>
      </c>
      <c r="N126" s="26">
        <f>N121*6</f>
        <v>4.8000000000000007</v>
      </c>
      <c r="O126" s="26">
        <f>O121*6</f>
        <v>124.80000000000001</v>
      </c>
      <c r="P126" s="26">
        <v>0.24</v>
      </c>
      <c r="Q126" s="26">
        <f>Q121*6</f>
        <v>2.7</v>
      </c>
      <c r="R126" s="26">
        <f>R121*6</f>
        <v>31.5</v>
      </c>
      <c r="S126" s="26">
        <f>S121*6</f>
        <v>26.700000000000003</v>
      </c>
      <c r="T126" s="26">
        <f>T121*6</f>
        <v>34.200000000000003</v>
      </c>
      <c r="U126" s="26">
        <f>U121*6</f>
        <v>15</v>
      </c>
      <c r="V126" s="28">
        <f>$V6</f>
        <v>1352.08</v>
      </c>
    </row>
    <row r="127" spans="1:22" x14ac:dyDescent="0.2">
      <c r="A127" s="7" t="s">
        <v>36</v>
      </c>
      <c r="B127" s="25">
        <f t="shared" si="39"/>
        <v>8378.4699999999975</v>
      </c>
      <c r="C127" s="65"/>
      <c r="D127" s="26">
        <v>5771.92</v>
      </c>
      <c r="E127" s="26">
        <v>466.69</v>
      </c>
      <c r="F127" s="34">
        <f t="shared" si="41"/>
        <v>6238.61</v>
      </c>
      <c r="G127" s="26">
        <f>G121*7</f>
        <v>50.4</v>
      </c>
      <c r="H127" s="26">
        <f>H121*7</f>
        <v>125.29999999999998</v>
      </c>
      <c r="I127" s="26">
        <f>I121*7</f>
        <v>42.699999999999996</v>
      </c>
      <c r="J127" s="30"/>
      <c r="K127" s="26">
        <f>K121*7</f>
        <v>255.5</v>
      </c>
      <c r="L127" s="26">
        <f>L121*7</f>
        <v>26.95</v>
      </c>
      <c r="M127" s="26">
        <f>M121*7</f>
        <v>7</v>
      </c>
      <c r="N127" s="26">
        <f>N121*7</f>
        <v>5.6000000000000005</v>
      </c>
      <c r="O127" s="26">
        <f>O121*7</f>
        <v>145.6</v>
      </c>
      <c r="P127" s="26">
        <v>0.28000000000000003</v>
      </c>
      <c r="Q127" s="26">
        <f>Q121*7</f>
        <v>3.15</v>
      </c>
      <c r="R127" s="26">
        <f>R121*7</f>
        <v>36.75</v>
      </c>
      <c r="S127" s="26">
        <f>S121*7</f>
        <v>31.150000000000002</v>
      </c>
      <c r="T127" s="26">
        <f>T121*7</f>
        <v>39.9</v>
      </c>
      <c r="U127" s="26">
        <f>U121*7</f>
        <v>17.5</v>
      </c>
      <c r="V127" s="28">
        <f>$V7</f>
        <v>1352.08</v>
      </c>
    </row>
    <row r="128" spans="1:22" x14ac:dyDescent="0.2">
      <c r="A128" s="7" t="s">
        <v>37</v>
      </c>
      <c r="B128" s="25">
        <f t="shared" si="39"/>
        <v>9382.24</v>
      </c>
      <c r="C128" s="65"/>
      <c r="D128" s="26">
        <v>6596.48</v>
      </c>
      <c r="E128" s="26">
        <v>533.36</v>
      </c>
      <c r="F128" s="34">
        <f t="shared" si="41"/>
        <v>7129.8399999999992</v>
      </c>
      <c r="G128" s="26">
        <f>G121*8</f>
        <v>57.6</v>
      </c>
      <c r="H128" s="26">
        <f>H121*8</f>
        <v>143.19999999999999</v>
      </c>
      <c r="I128" s="26">
        <f>I121*8</f>
        <v>48.8</v>
      </c>
      <c r="J128" s="30"/>
      <c r="K128" s="26">
        <f>K121*8</f>
        <v>292</v>
      </c>
      <c r="L128" s="26">
        <f>L121*8</f>
        <v>30.8</v>
      </c>
      <c r="M128" s="26">
        <f>M121*8</f>
        <v>8</v>
      </c>
      <c r="N128" s="26">
        <f>N121*8</f>
        <v>6.4</v>
      </c>
      <c r="O128" s="26">
        <f>O121*8</f>
        <v>166.4</v>
      </c>
      <c r="P128" s="26">
        <v>0.32</v>
      </c>
      <c r="Q128" s="26">
        <f>Q121*8</f>
        <v>3.6</v>
      </c>
      <c r="R128" s="26">
        <f>R121*8</f>
        <v>42</v>
      </c>
      <c r="S128" s="26">
        <f>S121*8</f>
        <v>35.6</v>
      </c>
      <c r="T128" s="26">
        <f>T121*8</f>
        <v>45.6</v>
      </c>
      <c r="U128" s="26">
        <f>U121*8</f>
        <v>20</v>
      </c>
      <c r="V128" s="28">
        <f>$V8</f>
        <v>1352.08</v>
      </c>
    </row>
    <row r="129" spans="1:40" x14ac:dyDescent="0.2">
      <c r="A129" s="11"/>
      <c r="B129" s="35"/>
      <c r="D129" s="39"/>
      <c r="E129" s="39"/>
      <c r="F129" s="38"/>
      <c r="G129" s="39"/>
      <c r="H129" s="39"/>
      <c r="I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68"/>
    </row>
    <row r="130" spans="1:40" x14ac:dyDescent="0.2">
      <c r="A130" s="11"/>
      <c r="B130" s="35"/>
      <c r="D130" s="39"/>
      <c r="E130" s="39"/>
      <c r="F130" s="38"/>
      <c r="G130" s="39"/>
      <c r="H130" s="39"/>
      <c r="I130" s="39"/>
      <c r="K130" s="39"/>
      <c r="L130" s="39"/>
      <c r="M130" s="39"/>
      <c r="N130" s="39"/>
      <c r="O130" s="39"/>
      <c r="P130" s="39"/>
      <c r="Q130" s="39"/>
      <c r="R130" s="39"/>
      <c r="S130" s="39"/>
      <c r="V130" s="68"/>
    </row>
    <row r="132" spans="1:40" x14ac:dyDescent="0.2">
      <c r="A132" s="69" t="s">
        <v>53</v>
      </c>
      <c r="B132" s="69"/>
      <c r="C132" s="43"/>
      <c r="D132" s="43"/>
      <c r="E132" s="43"/>
      <c r="F132" s="41"/>
      <c r="P132" s="4"/>
    </row>
    <row r="133" spans="1:40" s="24" customFormat="1" ht="47.25" customHeight="1" x14ac:dyDescent="0.2">
      <c r="A133" s="12" t="s">
        <v>2</v>
      </c>
      <c r="B133" s="12" t="s">
        <v>3</v>
      </c>
      <c r="C133" s="44" t="s">
        <v>43</v>
      </c>
      <c r="D133" s="12" t="s">
        <v>44</v>
      </c>
      <c r="E133" s="12" t="s">
        <v>49</v>
      </c>
      <c r="F133" s="13" t="s">
        <v>50</v>
      </c>
      <c r="G133" s="14" t="s">
        <v>8</v>
      </c>
      <c r="H133" s="14" t="s">
        <v>9</v>
      </c>
      <c r="I133" s="12" t="s">
        <v>10</v>
      </c>
      <c r="J133" s="14" t="s">
        <v>11</v>
      </c>
      <c r="K133" s="15" t="s">
        <v>12</v>
      </c>
      <c r="L133" s="12" t="s">
        <v>13</v>
      </c>
      <c r="M133" s="12" t="s">
        <v>14</v>
      </c>
      <c r="N133" s="16" t="s">
        <v>15</v>
      </c>
      <c r="O133" s="12" t="s">
        <v>16</v>
      </c>
      <c r="P133" s="17" t="s">
        <v>17</v>
      </c>
      <c r="Q133" s="17" t="s">
        <v>18</v>
      </c>
      <c r="R133" s="17" t="s">
        <v>19</v>
      </c>
      <c r="S133" s="17" t="s">
        <v>20</v>
      </c>
      <c r="T133" s="17" t="s">
        <v>21</v>
      </c>
      <c r="U133" s="17" t="s">
        <v>22</v>
      </c>
      <c r="V133" s="18" t="s">
        <v>23</v>
      </c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x14ac:dyDescent="0.2">
      <c r="A134" s="57" t="s">
        <v>27</v>
      </c>
      <c r="B134" s="58">
        <f>SUM(F134:V134)</f>
        <v>5435.08</v>
      </c>
      <c r="C134" s="26">
        <v>2217.5</v>
      </c>
      <c r="D134" s="64"/>
      <c r="E134" s="25">
        <v>300</v>
      </c>
      <c r="F134" s="27">
        <f>SUM(C134:E134)</f>
        <v>2517.5</v>
      </c>
      <c r="G134" s="26">
        <f>G109</f>
        <v>175</v>
      </c>
      <c r="H134" s="26">
        <f>H109</f>
        <v>316</v>
      </c>
      <c r="I134" s="26">
        <v>77</v>
      </c>
      <c r="J134" s="30"/>
      <c r="K134" s="26">
        <f>K6</f>
        <v>434</v>
      </c>
      <c r="L134" s="26">
        <v>48</v>
      </c>
      <c r="M134" s="26">
        <v>12</v>
      </c>
      <c r="N134" s="60">
        <v>10</v>
      </c>
      <c r="O134" s="26">
        <v>272</v>
      </c>
      <c r="P134" s="60">
        <v>0.5</v>
      </c>
      <c r="Q134" s="26">
        <f>Q109</f>
        <v>5</v>
      </c>
      <c r="R134" s="26">
        <f>R109</f>
        <v>61.5</v>
      </c>
      <c r="S134" s="26">
        <v>56.5</v>
      </c>
      <c r="T134" s="26">
        <v>68</v>
      </c>
      <c r="U134" s="26">
        <v>30</v>
      </c>
      <c r="V134" s="28">
        <f>V6</f>
        <v>1352.08</v>
      </c>
    </row>
    <row r="135" spans="1:40" x14ac:dyDescent="0.2">
      <c r="A135" s="57" t="s">
        <v>28</v>
      </c>
      <c r="B135" s="58">
        <f>SUM(F135:V135)</f>
        <v>10638.58</v>
      </c>
      <c r="C135" s="64"/>
      <c r="D135" s="26">
        <v>7421</v>
      </c>
      <c r="E135" s="61">
        <v>300</v>
      </c>
      <c r="F135" s="27">
        <f>SUM(C135:E135)</f>
        <v>7721</v>
      </c>
      <c r="G135" s="26">
        <f>G134</f>
        <v>175</v>
      </c>
      <c r="H135" s="26">
        <f>H110</f>
        <v>316</v>
      </c>
      <c r="I135" s="26">
        <v>77</v>
      </c>
      <c r="J135" s="30"/>
      <c r="K135" s="26">
        <f>K6</f>
        <v>434</v>
      </c>
      <c r="L135" s="26">
        <v>48</v>
      </c>
      <c r="M135" s="26">
        <v>12</v>
      </c>
      <c r="N135" s="60">
        <v>10</v>
      </c>
      <c r="O135" s="26">
        <f>O134</f>
        <v>272</v>
      </c>
      <c r="P135" s="60">
        <v>0.5</v>
      </c>
      <c r="Q135" s="26">
        <f>Q110</f>
        <v>5</v>
      </c>
      <c r="R135" s="26">
        <f>R134</f>
        <v>61.5</v>
      </c>
      <c r="S135" s="26">
        <v>56.5</v>
      </c>
      <c r="T135" s="26">
        <v>68</v>
      </c>
      <c r="U135" s="26">
        <v>30</v>
      </c>
      <c r="V135" s="28">
        <f>V7</f>
        <v>1352.08</v>
      </c>
    </row>
    <row r="136" spans="1:40" ht="24.75" customHeight="1" x14ac:dyDescent="0.2">
      <c r="A136" s="70" t="s">
        <v>54</v>
      </c>
      <c r="B136" s="63"/>
      <c r="C136" s="30"/>
      <c r="D136" s="30"/>
      <c r="E136" s="30"/>
      <c r="F136" s="31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22"/>
      <c r="T136" s="51"/>
      <c r="U136" s="51"/>
      <c r="V136" s="23"/>
    </row>
    <row r="137" spans="1:40" x14ac:dyDescent="0.2">
      <c r="A137" s="7" t="s">
        <v>30</v>
      </c>
      <c r="B137" s="58">
        <f>SUM(F137:V137)</f>
        <v>392.25888888888892</v>
      </c>
      <c r="C137" s="26">
        <v>246.38888888888889</v>
      </c>
      <c r="D137" s="65"/>
      <c r="E137" s="24">
        <v>33.33</v>
      </c>
      <c r="F137" s="49">
        <f>SUM(C137:E137)</f>
        <v>279.7188888888889</v>
      </c>
      <c r="G137" s="26">
        <f>G112</f>
        <v>7.2</v>
      </c>
      <c r="H137" s="26">
        <f>H112</f>
        <v>17.899999999999999</v>
      </c>
      <c r="I137" s="26">
        <v>6.1</v>
      </c>
      <c r="J137" s="30"/>
      <c r="K137" s="26">
        <f>K11</f>
        <v>36.5</v>
      </c>
      <c r="L137" s="26">
        <v>3.85</v>
      </c>
      <c r="M137" s="26">
        <v>1</v>
      </c>
      <c r="N137" s="26">
        <v>0.8</v>
      </c>
      <c r="O137" s="26">
        <v>20.8</v>
      </c>
      <c r="P137" s="26">
        <v>0.04</v>
      </c>
      <c r="Q137" s="26">
        <f>Q112</f>
        <v>0.45</v>
      </c>
      <c r="R137" s="26">
        <f>R112</f>
        <v>5.25</v>
      </c>
      <c r="S137" s="26">
        <v>4.45</v>
      </c>
      <c r="T137" s="26">
        <v>5.7</v>
      </c>
      <c r="U137" s="26">
        <f>U11</f>
        <v>2.5</v>
      </c>
      <c r="V137" s="23"/>
    </row>
    <row r="138" spans="1:40" x14ac:dyDescent="0.2">
      <c r="A138" s="7" t="s">
        <v>31</v>
      </c>
      <c r="B138" s="58">
        <f t="shared" ref="B138:B153" si="42">SUM(F138:V138)</f>
        <v>784.51777777777784</v>
      </c>
      <c r="C138" s="26">
        <v>492.77777777777777</v>
      </c>
      <c r="D138" s="65"/>
      <c r="E138" s="24">
        <f>E137*2</f>
        <v>66.66</v>
      </c>
      <c r="F138" s="49">
        <f t="shared" ref="F138:F153" si="43">SUM(C138:E138)</f>
        <v>559.4377777777778</v>
      </c>
      <c r="G138" s="26">
        <f>G137*2</f>
        <v>14.4</v>
      </c>
      <c r="H138" s="26">
        <f>H137*2</f>
        <v>35.799999999999997</v>
      </c>
      <c r="I138" s="26">
        <f>I137*2</f>
        <v>12.2</v>
      </c>
      <c r="J138" s="30"/>
      <c r="K138" s="26">
        <f>K137*2</f>
        <v>73</v>
      </c>
      <c r="L138" s="26">
        <f>L137*2</f>
        <v>7.7</v>
      </c>
      <c r="M138" s="26">
        <f>M137*2</f>
        <v>2</v>
      </c>
      <c r="N138" s="26">
        <f>N137*2</f>
        <v>1.6</v>
      </c>
      <c r="O138" s="26">
        <f>O137*2</f>
        <v>41.6</v>
      </c>
      <c r="P138" s="26">
        <v>0.08</v>
      </c>
      <c r="Q138" s="26">
        <f>Q137*2</f>
        <v>0.9</v>
      </c>
      <c r="R138" s="26">
        <f>R137*2</f>
        <v>10.5</v>
      </c>
      <c r="S138" s="26">
        <f>S137*2</f>
        <v>8.9</v>
      </c>
      <c r="T138" s="26">
        <f>T137*2</f>
        <v>11.4</v>
      </c>
      <c r="U138" s="26">
        <f>U137*2</f>
        <v>5</v>
      </c>
      <c r="V138" s="23"/>
    </row>
    <row r="139" spans="1:40" x14ac:dyDescent="0.2">
      <c r="A139" s="7" t="s">
        <v>32</v>
      </c>
      <c r="B139" s="58">
        <f t="shared" si="42"/>
        <v>1176.7766666666664</v>
      </c>
      <c r="C139" s="26">
        <v>739.16666666666663</v>
      </c>
      <c r="D139" s="65"/>
      <c r="E139" s="24">
        <f>E137*3</f>
        <v>99.99</v>
      </c>
      <c r="F139" s="49">
        <f t="shared" si="43"/>
        <v>839.15666666666664</v>
      </c>
      <c r="G139" s="26">
        <f>G137*3</f>
        <v>21.6</v>
      </c>
      <c r="H139" s="26">
        <f>H137*3</f>
        <v>53.699999999999996</v>
      </c>
      <c r="I139" s="26">
        <f>I137*3</f>
        <v>18.299999999999997</v>
      </c>
      <c r="J139" s="30"/>
      <c r="K139" s="26">
        <f>K137*3</f>
        <v>109.5</v>
      </c>
      <c r="L139" s="26">
        <f>L137*3</f>
        <v>11.55</v>
      </c>
      <c r="M139" s="26">
        <f>M137*3</f>
        <v>3</v>
      </c>
      <c r="N139" s="26">
        <f>N137*3</f>
        <v>2.4000000000000004</v>
      </c>
      <c r="O139" s="26">
        <f>O137*3</f>
        <v>62.400000000000006</v>
      </c>
      <c r="P139" s="26">
        <v>0.12</v>
      </c>
      <c r="Q139" s="26">
        <f>Q137*3</f>
        <v>1.35</v>
      </c>
      <c r="R139" s="26">
        <f>R137*3</f>
        <v>15.75</v>
      </c>
      <c r="S139" s="26">
        <f>S137*3</f>
        <v>13.350000000000001</v>
      </c>
      <c r="T139" s="26">
        <f>T137*3</f>
        <v>17.100000000000001</v>
      </c>
      <c r="U139" s="26">
        <f>U137*3</f>
        <v>7.5</v>
      </c>
      <c r="V139" s="23"/>
    </row>
    <row r="140" spans="1:40" x14ac:dyDescent="0.2">
      <c r="A140" s="7" t="s">
        <v>33</v>
      </c>
      <c r="B140" s="58">
        <f t="shared" si="42"/>
        <v>1569.0355555555557</v>
      </c>
      <c r="C140" s="26">
        <v>985.55555555555554</v>
      </c>
      <c r="D140" s="65"/>
      <c r="E140" s="24">
        <f>E137*4</f>
        <v>133.32</v>
      </c>
      <c r="F140" s="49">
        <f t="shared" si="43"/>
        <v>1118.8755555555556</v>
      </c>
      <c r="G140" s="26">
        <f>G137*4</f>
        <v>28.8</v>
      </c>
      <c r="H140" s="26">
        <f>H137*4</f>
        <v>71.599999999999994</v>
      </c>
      <c r="I140" s="26">
        <f>I137*4</f>
        <v>24.4</v>
      </c>
      <c r="J140" s="30"/>
      <c r="K140" s="26">
        <f>K137*4</f>
        <v>146</v>
      </c>
      <c r="L140" s="26">
        <f>L137*4</f>
        <v>15.4</v>
      </c>
      <c r="M140" s="26">
        <f>M137*4</f>
        <v>4</v>
      </c>
      <c r="N140" s="26">
        <f>N137*4</f>
        <v>3.2</v>
      </c>
      <c r="O140" s="26">
        <f>O137*4</f>
        <v>83.2</v>
      </c>
      <c r="P140" s="26">
        <v>0.16</v>
      </c>
      <c r="Q140" s="26">
        <f>Q137*4</f>
        <v>1.8</v>
      </c>
      <c r="R140" s="26">
        <f>R137*4</f>
        <v>21</v>
      </c>
      <c r="S140" s="26">
        <f>S137*4</f>
        <v>17.8</v>
      </c>
      <c r="T140" s="26">
        <f>T137*4</f>
        <v>22.8</v>
      </c>
      <c r="U140" s="26">
        <f>U137*4</f>
        <v>10</v>
      </c>
      <c r="V140" s="23"/>
    </row>
    <row r="141" spans="1:40" x14ac:dyDescent="0.2">
      <c r="A141" s="7" t="s">
        <v>34</v>
      </c>
      <c r="B141" s="58">
        <f t="shared" si="42"/>
        <v>1961.3</v>
      </c>
      <c r="C141" s="26">
        <v>1231.95</v>
      </c>
      <c r="D141" s="65"/>
      <c r="E141" s="24">
        <f>E137*5</f>
        <v>166.64999999999998</v>
      </c>
      <c r="F141" s="49">
        <f t="shared" si="43"/>
        <v>1398.6</v>
      </c>
      <c r="G141" s="26">
        <f>G137*5</f>
        <v>36</v>
      </c>
      <c r="H141" s="26">
        <f>H137*5</f>
        <v>89.5</v>
      </c>
      <c r="I141" s="26">
        <f>I137*5</f>
        <v>30.5</v>
      </c>
      <c r="J141" s="30"/>
      <c r="K141" s="26">
        <f>K137*5</f>
        <v>182.5</v>
      </c>
      <c r="L141" s="26">
        <f>L137*5</f>
        <v>19.25</v>
      </c>
      <c r="M141" s="26">
        <f>M137*5</f>
        <v>5</v>
      </c>
      <c r="N141" s="26">
        <f>N137*5</f>
        <v>4</v>
      </c>
      <c r="O141" s="26">
        <f>O137*5</f>
        <v>104</v>
      </c>
      <c r="P141" s="26">
        <v>0.2</v>
      </c>
      <c r="Q141" s="26">
        <f>Q137*5</f>
        <v>2.25</v>
      </c>
      <c r="R141" s="26">
        <f>R137*5</f>
        <v>26.25</v>
      </c>
      <c r="S141" s="26">
        <f>S137*5</f>
        <v>22.25</v>
      </c>
      <c r="T141" s="26">
        <f>T137*5</f>
        <v>28.5</v>
      </c>
      <c r="U141" s="26">
        <f>U137*5</f>
        <v>12.5</v>
      </c>
      <c r="V141" s="23"/>
    </row>
    <row r="142" spans="1:40" x14ac:dyDescent="0.2">
      <c r="A142" s="7" t="s">
        <v>35</v>
      </c>
      <c r="B142" s="58">
        <f t="shared" si="42"/>
        <v>3705.6399999999994</v>
      </c>
      <c r="C142" s="26">
        <v>1478.34</v>
      </c>
      <c r="D142" s="65"/>
      <c r="E142" s="24">
        <f>E137*6</f>
        <v>199.98</v>
      </c>
      <c r="F142" s="49">
        <f t="shared" si="43"/>
        <v>1678.32</v>
      </c>
      <c r="G142" s="26">
        <f>G137*6</f>
        <v>43.2</v>
      </c>
      <c r="H142" s="26">
        <f>H137*6</f>
        <v>107.39999999999999</v>
      </c>
      <c r="I142" s="26">
        <f>I137*6</f>
        <v>36.599999999999994</v>
      </c>
      <c r="J142" s="30"/>
      <c r="K142" s="26">
        <f>K137*6</f>
        <v>219</v>
      </c>
      <c r="L142" s="26">
        <f>L137*6</f>
        <v>23.1</v>
      </c>
      <c r="M142" s="26">
        <f>M137*6</f>
        <v>6</v>
      </c>
      <c r="N142" s="26">
        <f>N137*6</f>
        <v>4.8000000000000007</v>
      </c>
      <c r="O142" s="26">
        <f>O137*6</f>
        <v>124.80000000000001</v>
      </c>
      <c r="P142" s="26">
        <v>0.24</v>
      </c>
      <c r="Q142" s="26">
        <f>Q137*6</f>
        <v>2.7</v>
      </c>
      <c r="R142" s="26">
        <f>R137*6</f>
        <v>31.5</v>
      </c>
      <c r="S142" s="26">
        <f>S137*6</f>
        <v>26.700000000000003</v>
      </c>
      <c r="T142" s="26">
        <f>T137*6</f>
        <v>34.200000000000003</v>
      </c>
      <c r="U142" s="26">
        <f>U137*6</f>
        <v>15</v>
      </c>
      <c r="V142" s="28">
        <f>V6</f>
        <v>1352.08</v>
      </c>
    </row>
    <row r="143" spans="1:40" x14ac:dyDescent="0.2">
      <c r="A143" s="7" t="s">
        <v>36</v>
      </c>
      <c r="B143" s="58">
        <f t="shared" si="42"/>
        <v>4097.8999999999996</v>
      </c>
      <c r="C143" s="26">
        <v>1724.73</v>
      </c>
      <c r="D143" s="65"/>
      <c r="E143" s="24">
        <f>E137*7</f>
        <v>233.31</v>
      </c>
      <c r="F143" s="49">
        <f t="shared" si="43"/>
        <v>1958.04</v>
      </c>
      <c r="G143" s="26">
        <f>G137*7</f>
        <v>50.4</v>
      </c>
      <c r="H143" s="26">
        <f>H137*7</f>
        <v>125.29999999999998</v>
      </c>
      <c r="I143" s="26">
        <f>I137*7</f>
        <v>42.699999999999996</v>
      </c>
      <c r="J143" s="30"/>
      <c r="K143" s="26">
        <f>K137*7</f>
        <v>255.5</v>
      </c>
      <c r="L143" s="26">
        <f>L137*7</f>
        <v>26.95</v>
      </c>
      <c r="M143" s="26">
        <f>M137*7</f>
        <v>7</v>
      </c>
      <c r="N143" s="26">
        <f>N137*7</f>
        <v>5.6000000000000005</v>
      </c>
      <c r="O143" s="26">
        <f>O137*7</f>
        <v>145.6</v>
      </c>
      <c r="P143" s="26">
        <v>0.28000000000000003</v>
      </c>
      <c r="Q143" s="26">
        <f>Q137*7</f>
        <v>3.15</v>
      </c>
      <c r="R143" s="26">
        <f>R137*7</f>
        <v>36.75</v>
      </c>
      <c r="S143" s="26">
        <f>S137*7</f>
        <v>31.150000000000002</v>
      </c>
      <c r="T143" s="26">
        <f>T137*7</f>
        <v>39.9</v>
      </c>
      <c r="U143" s="26">
        <f>U137*7</f>
        <v>17.5</v>
      </c>
      <c r="V143" s="28">
        <f>V142</f>
        <v>1352.08</v>
      </c>
    </row>
    <row r="144" spans="1:40" x14ac:dyDescent="0.2">
      <c r="A144" s="7" t="s">
        <v>37</v>
      </c>
      <c r="B144" s="58">
        <f t="shared" si="42"/>
        <v>4490.16</v>
      </c>
      <c r="C144" s="26">
        <v>1971.12</v>
      </c>
      <c r="D144" s="65"/>
      <c r="E144" s="24">
        <f>E137*8</f>
        <v>266.64</v>
      </c>
      <c r="F144" s="49">
        <f t="shared" si="43"/>
        <v>2237.7599999999998</v>
      </c>
      <c r="G144" s="26">
        <f>G137*8</f>
        <v>57.6</v>
      </c>
      <c r="H144" s="26">
        <f>H137*8</f>
        <v>143.19999999999999</v>
      </c>
      <c r="I144" s="26">
        <f>I137*8</f>
        <v>48.8</v>
      </c>
      <c r="J144" s="30"/>
      <c r="K144" s="26">
        <f>K137*8</f>
        <v>292</v>
      </c>
      <c r="L144" s="26">
        <f>L137*8</f>
        <v>30.8</v>
      </c>
      <c r="M144" s="26">
        <f>M137*8</f>
        <v>8</v>
      </c>
      <c r="N144" s="26">
        <f>N137*8</f>
        <v>6.4</v>
      </c>
      <c r="O144" s="26">
        <f>O137*8</f>
        <v>166.4</v>
      </c>
      <c r="P144" s="26">
        <v>0.32</v>
      </c>
      <c r="Q144" s="26">
        <f>Q137*8</f>
        <v>3.6</v>
      </c>
      <c r="R144" s="26">
        <f>R137*8</f>
        <v>42</v>
      </c>
      <c r="S144" s="26">
        <f>S137*8</f>
        <v>35.6</v>
      </c>
      <c r="T144" s="26">
        <f>T137*8</f>
        <v>45.6</v>
      </c>
      <c r="U144" s="26">
        <f>U137*8</f>
        <v>20</v>
      </c>
      <c r="V144" s="28">
        <f>V142</f>
        <v>1352.08</v>
      </c>
    </row>
    <row r="145" spans="1:22" ht="23.25" customHeight="1" x14ac:dyDescent="0.2">
      <c r="A145" s="70" t="s">
        <v>55</v>
      </c>
      <c r="B145" s="30"/>
      <c r="C145" s="30"/>
      <c r="D145" s="30"/>
      <c r="E145" s="30"/>
      <c r="F145" s="31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22"/>
      <c r="T145" s="51"/>
      <c r="U145" s="51"/>
      <c r="V145" s="23"/>
    </row>
    <row r="146" spans="1:22" x14ac:dyDescent="0.2">
      <c r="A146" s="7" t="s">
        <v>30</v>
      </c>
      <c r="B146" s="58">
        <f t="shared" si="42"/>
        <v>970.42555555555566</v>
      </c>
      <c r="C146" s="65" t="s">
        <v>47</v>
      </c>
      <c r="D146" s="26">
        <v>824.55555555555554</v>
      </c>
      <c r="E146" s="26">
        <v>33.33</v>
      </c>
      <c r="F146" s="49">
        <f t="shared" si="43"/>
        <v>857.88555555555558</v>
      </c>
      <c r="G146" s="26">
        <f>G121</f>
        <v>7.2</v>
      </c>
      <c r="H146" s="26">
        <f>H121</f>
        <v>17.899999999999999</v>
      </c>
      <c r="I146" s="26">
        <v>6.1</v>
      </c>
      <c r="J146" s="30"/>
      <c r="K146" s="26">
        <f>K137</f>
        <v>36.5</v>
      </c>
      <c r="L146" s="26">
        <v>3.85</v>
      </c>
      <c r="M146" s="26">
        <v>1</v>
      </c>
      <c r="N146" s="26">
        <v>0.8</v>
      </c>
      <c r="O146" s="26">
        <f>O137</f>
        <v>20.8</v>
      </c>
      <c r="P146" s="26">
        <v>0.04</v>
      </c>
      <c r="Q146" s="26">
        <f>Q121</f>
        <v>0.45</v>
      </c>
      <c r="R146" s="26">
        <f>R121</f>
        <v>5.25</v>
      </c>
      <c r="S146" s="26">
        <v>4.45</v>
      </c>
      <c r="T146" s="26">
        <v>5.7</v>
      </c>
      <c r="U146" s="26">
        <f>U11</f>
        <v>2.5</v>
      </c>
      <c r="V146" s="50"/>
    </row>
    <row r="147" spans="1:22" x14ac:dyDescent="0.2">
      <c r="A147" s="7" t="s">
        <v>31</v>
      </c>
      <c r="B147" s="58">
        <f t="shared" si="42"/>
        <v>1940.8600000000001</v>
      </c>
      <c r="C147" s="65"/>
      <c r="D147" s="26">
        <v>1649.12</v>
      </c>
      <c r="E147" s="26">
        <v>66.66</v>
      </c>
      <c r="F147" s="49">
        <f t="shared" si="43"/>
        <v>1715.78</v>
      </c>
      <c r="G147" s="26">
        <f>G146*2</f>
        <v>14.4</v>
      </c>
      <c r="H147" s="26">
        <f>H146*2</f>
        <v>35.799999999999997</v>
      </c>
      <c r="I147" s="26">
        <f>I146*2</f>
        <v>12.2</v>
      </c>
      <c r="J147" s="30"/>
      <c r="K147" s="26">
        <f>K146*2</f>
        <v>73</v>
      </c>
      <c r="L147" s="26">
        <f>L146*2</f>
        <v>7.7</v>
      </c>
      <c r="M147" s="26">
        <f>M146*2</f>
        <v>2</v>
      </c>
      <c r="N147" s="26">
        <f>N146*2</f>
        <v>1.6</v>
      </c>
      <c r="O147" s="26">
        <f>O146*2</f>
        <v>41.6</v>
      </c>
      <c r="P147" s="26">
        <v>0.08</v>
      </c>
      <c r="Q147" s="26">
        <f>Q146*2</f>
        <v>0.9</v>
      </c>
      <c r="R147" s="26">
        <f>R146*2</f>
        <v>10.5</v>
      </c>
      <c r="S147" s="26">
        <f>S146*2</f>
        <v>8.9</v>
      </c>
      <c r="T147" s="26">
        <f>T146*2</f>
        <v>11.4</v>
      </c>
      <c r="U147" s="26">
        <f>U146*2</f>
        <v>5</v>
      </c>
      <c r="V147" s="50"/>
    </row>
    <row r="148" spans="1:22" x14ac:dyDescent="0.2">
      <c r="A148" s="7" t="s">
        <v>32</v>
      </c>
      <c r="B148" s="58">
        <f t="shared" si="42"/>
        <v>2911.2899999999995</v>
      </c>
      <c r="C148" s="65"/>
      <c r="D148" s="26">
        <v>2473.6799999999998</v>
      </c>
      <c r="E148" s="26">
        <v>99.99</v>
      </c>
      <c r="F148" s="49">
        <f t="shared" si="43"/>
        <v>2573.6699999999996</v>
      </c>
      <c r="G148" s="26">
        <f>G146*3</f>
        <v>21.6</v>
      </c>
      <c r="H148" s="26">
        <f>H146*3</f>
        <v>53.699999999999996</v>
      </c>
      <c r="I148" s="26">
        <f>I146*3</f>
        <v>18.299999999999997</v>
      </c>
      <c r="J148" s="30"/>
      <c r="K148" s="26">
        <f>K146*3</f>
        <v>109.5</v>
      </c>
      <c r="L148" s="26">
        <f>L146*3</f>
        <v>11.55</v>
      </c>
      <c r="M148" s="26">
        <f>M146*3</f>
        <v>3</v>
      </c>
      <c r="N148" s="26">
        <f>N146*3</f>
        <v>2.4000000000000004</v>
      </c>
      <c r="O148" s="26">
        <f>O146*3</f>
        <v>62.400000000000006</v>
      </c>
      <c r="P148" s="26">
        <v>0.12</v>
      </c>
      <c r="Q148" s="26">
        <f>Q146*3</f>
        <v>1.35</v>
      </c>
      <c r="R148" s="26">
        <f>R146*3</f>
        <v>15.75</v>
      </c>
      <c r="S148" s="26">
        <f>S146*3</f>
        <v>13.350000000000001</v>
      </c>
      <c r="T148" s="26">
        <f>T146*3</f>
        <v>17.100000000000001</v>
      </c>
      <c r="U148" s="26">
        <f>U146*3</f>
        <v>7.5</v>
      </c>
      <c r="V148" s="50"/>
    </row>
    <row r="149" spans="1:22" x14ac:dyDescent="0.2">
      <c r="A149" s="7" t="s">
        <v>33</v>
      </c>
      <c r="B149" s="58">
        <f t="shared" si="42"/>
        <v>3881.7200000000003</v>
      </c>
      <c r="C149" s="65"/>
      <c r="D149" s="26">
        <v>3298.24</v>
      </c>
      <c r="E149" s="26">
        <v>133.32</v>
      </c>
      <c r="F149" s="49">
        <f t="shared" si="43"/>
        <v>3431.56</v>
      </c>
      <c r="G149" s="26">
        <f>G146*4</f>
        <v>28.8</v>
      </c>
      <c r="H149" s="26">
        <f>H146*4</f>
        <v>71.599999999999994</v>
      </c>
      <c r="I149" s="26">
        <f>I146*4</f>
        <v>24.4</v>
      </c>
      <c r="J149" s="30"/>
      <c r="K149" s="26">
        <f>K146*4</f>
        <v>146</v>
      </c>
      <c r="L149" s="26">
        <f>L146*4</f>
        <v>15.4</v>
      </c>
      <c r="M149" s="26">
        <f>M146*4</f>
        <v>4</v>
      </c>
      <c r="N149" s="26">
        <f>N146*4</f>
        <v>3.2</v>
      </c>
      <c r="O149" s="26">
        <f>O146*4</f>
        <v>83.2</v>
      </c>
      <c r="P149" s="26">
        <v>0.16</v>
      </c>
      <c r="Q149" s="26">
        <f>Q146*4</f>
        <v>1.8</v>
      </c>
      <c r="R149" s="26">
        <f>R146*4</f>
        <v>21</v>
      </c>
      <c r="S149" s="26">
        <f>S146*4</f>
        <v>17.8</v>
      </c>
      <c r="T149" s="26">
        <f>T146*4</f>
        <v>22.8</v>
      </c>
      <c r="U149" s="26">
        <f>U146*4</f>
        <v>10</v>
      </c>
      <c r="V149" s="50"/>
    </row>
    <row r="150" spans="1:22" x14ac:dyDescent="0.2">
      <c r="A150" s="7" t="s">
        <v>34</v>
      </c>
      <c r="B150" s="58">
        <f t="shared" si="42"/>
        <v>4852.1499999999996</v>
      </c>
      <c r="C150" s="65"/>
      <c r="D150" s="26">
        <v>4122.8</v>
      </c>
      <c r="E150" s="26">
        <v>166.64999999999998</v>
      </c>
      <c r="F150" s="49">
        <f t="shared" si="43"/>
        <v>4289.45</v>
      </c>
      <c r="G150" s="26">
        <f>G146*5</f>
        <v>36</v>
      </c>
      <c r="H150" s="26">
        <f>H146*5</f>
        <v>89.5</v>
      </c>
      <c r="I150" s="26">
        <f>I146*5</f>
        <v>30.5</v>
      </c>
      <c r="J150" s="30"/>
      <c r="K150" s="26">
        <f>K146*5</f>
        <v>182.5</v>
      </c>
      <c r="L150" s="26">
        <f>L146*5</f>
        <v>19.25</v>
      </c>
      <c r="M150" s="26">
        <f>M146*5</f>
        <v>5</v>
      </c>
      <c r="N150" s="26">
        <f>N146*5</f>
        <v>4</v>
      </c>
      <c r="O150" s="26">
        <f>O146*5</f>
        <v>104</v>
      </c>
      <c r="P150" s="26">
        <v>0.2</v>
      </c>
      <c r="Q150" s="26">
        <f>Q146*5</f>
        <v>2.25</v>
      </c>
      <c r="R150" s="26">
        <f>R146*5</f>
        <v>26.25</v>
      </c>
      <c r="S150" s="26">
        <f>S146*5</f>
        <v>22.25</v>
      </c>
      <c r="T150" s="26">
        <f>T146*5</f>
        <v>28.5</v>
      </c>
      <c r="U150" s="26">
        <f>U146*5</f>
        <v>12.5</v>
      </c>
      <c r="V150" s="50"/>
    </row>
    <row r="151" spans="1:22" x14ac:dyDescent="0.2">
      <c r="A151" s="7" t="s">
        <v>35</v>
      </c>
      <c r="B151" s="58">
        <f t="shared" si="42"/>
        <v>7174.6599999999989</v>
      </c>
      <c r="C151" s="65"/>
      <c r="D151" s="26">
        <v>4947.3599999999997</v>
      </c>
      <c r="E151" s="26">
        <v>199.98</v>
      </c>
      <c r="F151" s="49">
        <f t="shared" si="43"/>
        <v>5147.3399999999992</v>
      </c>
      <c r="G151" s="26">
        <f>G146*6</f>
        <v>43.2</v>
      </c>
      <c r="H151" s="26">
        <f>H146*6</f>
        <v>107.39999999999999</v>
      </c>
      <c r="I151" s="26">
        <f>I146*6</f>
        <v>36.599999999999994</v>
      </c>
      <c r="J151" s="30"/>
      <c r="K151" s="26">
        <f>K146*6</f>
        <v>219</v>
      </c>
      <c r="L151" s="26">
        <f>L146*6</f>
        <v>23.1</v>
      </c>
      <c r="M151" s="26">
        <f>M146*6</f>
        <v>6</v>
      </c>
      <c r="N151" s="26">
        <f>N146*6</f>
        <v>4.8000000000000007</v>
      </c>
      <c r="O151" s="26">
        <f>O146*6</f>
        <v>124.80000000000001</v>
      </c>
      <c r="P151" s="26">
        <v>0.24</v>
      </c>
      <c r="Q151" s="26">
        <f>Q146*6</f>
        <v>2.7</v>
      </c>
      <c r="R151" s="26">
        <f>R146*6</f>
        <v>31.5</v>
      </c>
      <c r="S151" s="26">
        <f>S146*6</f>
        <v>26.700000000000003</v>
      </c>
      <c r="T151" s="26">
        <f>T146*6</f>
        <v>34.200000000000003</v>
      </c>
      <c r="U151" s="26">
        <f>U146*6</f>
        <v>15</v>
      </c>
      <c r="V151" s="28">
        <f>V6</f>
        <v>1352.08</v>
      </c>
    </row>
    <row r="152" spans="1:22" x14ac:dyDescent="0.2">
      <c r="A152" s="7" t="s">
        <v>36</v>
      </c>
      <c r="B152" s="58">
        <f t="shared" si="42"/>
        <v>8145.0899999999992</v>
      </c>
      <c r="C152" s="65"/>
      <c r="D152" s="26">
        <v>5771.92</v>
      </c>
      <c r="E152" s="26">
        <v>233.31</v>
      </c>
      <c r="F152" s="49">
        <f t="shared" si="43"/>
        <v>6005.2300000000005</v>
      </c>
      <c r="G152" s="26">
        <f>G146*7</f>
        <v>50.4</v>
      </c>
      <c r="H152" s="26">
        <f>H146*7</f>
        <v>125.29999999999998</v>
      </c>
      <c r="I152" s="26">
        <f>I146*7</f>
        <v>42.699999999999996</v>
      </c>
      <c r="J152" s="30"/>
      <c r="K152" s="26">
        <f>K146*7</f>
        <v>255.5</v>
      </c>
      <c r="L152" s="26">
        <f>L146*7</f>
        <v>26.95</v>
      </c>
      <c r="M152" s="26">
        <f>M146*7</f>
        <v>7</v>
      </c>
      <c r="N152" s="26">
        <f>N146*7</f>
        <v>5.6000000000000005</v>
      </c>
      <c r="O152" s="26">
        <f>O146*7</f>
        <v>145.6</v>
      </c>
      <c r="P152" s="26">
        <v>0.28000000000000003</v>
      </c>
      <c r="Q152" s="26">
        <f>Q146*7</f>
        <v>3.15</v>
      </c>
      <c r="R152" s="26">
        <f>R146*7</f>
        <v>36.75</v>
      </c>
      <c r="S152" s="26">
        <f>S146*7</f>
        <v>31.150000000000002</v>
      </c>
      <c r="T152" s="26">
        <f>T146*7</f>
        <v>39.9</v>
      </c>
      <c r="U152" s="26">
        <f>U146*7</f>
        <v>17.5</v>
      </c>
      <c r="V152" s="28">
        <f>V151</f>
        <v>1352.08</v>
      </c>
    </row>
    <row r="153" spans="1:22" x14ac:dyDescent="0.2">
      <c r="A153" s="7" t="s">
        <v>37</v>
      </c>
      <c r="B153" s="58">
        <f t="shared" si="42"/>
        <v>9115.52</v>
      </c>
      <c r="C153" s="65"/>
      <c r="D153" s="26">
        <v>6596.48</v>
      </c>
      <c r="E153" s="26">
        <v>266.64</v>
      </c>
      <c r="F153" s="49">
        <f t="shared" si="43"/>
        <v>6863.12</v>
      </c>
      <c r="G153" s="26">
        <f>G146*8</f>
        <v>57.6</v>
      </c>
      <c r="H153" s="26">
        <f>H146*8</f>
        <v>143.19999999999999</v>
      </c>
      <c r="I153" s="26">
        <f>I146*8</f>
        <v>48.8</v>
      </c>
      <c r="J153" s="30"/>
      <c r="K153" s="26">
        <f>K146*8</f>
        <v>292</v>
      </c>
      <c r="L153" s="26">
        <f>L146*8</f>
        <v>30.8</v>
      </c>
      <c r="M153" s="26">
        <f>M146*8</f>
        <v>8</v>
      </c>
      <c r="N153" s="26">
        <f>N146*8</f>
        <v>6.4</v>
      </c>
      <c r="O153" s="26">
        <f>O146*8</f>
        <v>166.4</v>
      </c>
      <c r="P153" s="26">
        <v>0.32</v>
      </c>
      <c r="Q153" s="26">
        <f>Q146*8</f>
        <v>3.6</v>
      </c>
      <c r="R153" s="26">
        <f>R146*8</f>
        <v>42</v>
      </c>
      <c r="S153" s="26">
        <f>S146*8</f>
        <v>35.6</v>
      </c>
      <c r="T153" s="26">
        <f>T146*8</f>
        <v>45.6</v>
      </c>
      <c r="U153" s="26">
        <f>U146*8</f>
        <v>20</v>
      </c>
      <c r="V153" s="28">
        <f>V151</f>
        <v>1352.08</v>
      </c>
    </row>
    <row r="154" spans="1:22" x14ac:dyDescent="0.2">
      <c r="A154" s="41" t="s">
        <v>42</v>
      </c>
      <c r="B154" s="41"/>
      <c r="C154" s="41"/>
      <c r="D154" s="41"/>
      <c r="E154" s="41"/>
      <c r="F154" s="41"/>
      <c r="G154" s="43"/>
      <c r="H154" s="41"/>
      <c r="I154" s="41"/>
      <c r="J154" s="43"/>
      <c r="K154" s="41"/>
      <c r="L154" s="41"/>
      <c r="M154" s="41"/>
      <c r="N154" s="41"/>
      <c r="O154" s="41"/>
      <c r="P154" s="43"/>
      <c r="Q154" s="43"/>
      <c r="R154" s="43"/>
      <c r="V154" s="71" t="s">
        <v>47</v>
      </c>
    </row>
    <row r="155" spans="1:22" x14ac:dyDescent="0.2">
      <c r="A155" s="43"/>
      <c r="B155" s="43"/>
      <c r="C155" s="43"/>
      <c r="D155" s="43"/>
      <c r="E155" s="43"/>
      <c r="F155" s="41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</row>
    <row r="156" spans="1:22" x14ac:dyDescent="0.2">
      <c r="A156" s="69" t="s">
        <v>56</v>
      </c>
      <c r="B156" s="72"/>
      <c r="C156" s="43"/>
      <c r="D156" s="43"/>
      <c r="E156" s="43"/>
      <c r="F156" s="41"/>
      <c r="P156" s="4"/>
    </row>
    <row r="157" spans="1:22" ht="45" x14ac:dyDescent="0.2">
      <c r="A157" s="12" t="s">
        <v>2</v>
      </c>
      <c r="B157" s="12" t="s">
        <v>3</v>
      </c>
      <c r="C157" s="44" t="s">
        <v>43</v>
      </c>
      <c r="D157" s="12" t="s">
        <v>44</v>
      </c>
      <c r="E157" s="12" t="s">
        <v>49</v>
      </c>
      <c r="F157" s="13" t="s">
        <v>50</v>
      </c>
      <c r="G157" s="14" t="s">
        <v>8</v>
      </c>
      <c r="H157" s="14" t="s">
        <v>9</v>
      </c>
      <c r="I157" s="12" t="s">
        <v>10</v>
      </c>
      <c r="J157" s="14" t="s">
        <v>11</v>
      </c>
      <c r="K157" s="15" t="s">
        <v>12</v>
      </c>
      <c r="L157" s="12" t="s">
        <v>13</v>
      </c>
      <c r="M157" s="12" t="s">
        <v>14</v>
      </c>
      <c r="N157" s="16" t="s">
        <v>15</v>
      </c>
      <c r="O157" s="12" t="s">
        <v>16</v>
      </c>
      <c r="P157" s="17" t="s">
        <v>17</v>
      </c>
      <c r="Q157" s="17" t="s">
        <v>18</v>
      </c>
      <c r="R157" s="17" t="s">
        <v>19</v>
      </c>
      <c r="S157" s="17" t="s">
        <v>20</v>
      </c>
      <c r="T157" s="17" t="s">
        <v>21</v>
      </c>
      <c r="U157" s="17" t="s">
        <v>22</v>
      </c>
      <c r="V157" s="18" t="s">
        <v>23</v>
      </c>
    </row>
    <row r="158" spans="1:22" ht="15.75" customHeight="1" x14ac:dyDescent="0.2">
      <c r="A158" s="57" t="s">
        <v>27</v>
      </c>
      <c r="B158" s="58">
        <f>SUM(F158:V158)</f>
        <v>5585.08</v>
      </c>
      <c r="C158" s="61">
        <v>2217.5</v>
      </c>
      <c r="D158" s="59"/>
      <c r="E158" s="25">
        <v>450</v>
      </c>
      <c r="F158" s="27">
        <f>SUM(C158:E158)</f>
        <v>2667.5</v>
      </c>
      <c r="G158" s="26">
        <f>G134</f>
        <v>175</v>
      </c>
      <c r="H158" s="26">
        <f>H134</f>
        <v>316</v>
      </c>
      <c r="I158" s="26">
        <v>77</v>
      </c>
      <c r="J158" s="30"/>
      <c r="K158" s="26">
        <f>K6</f>
        <v>434</v>
      </c>
      <c r="L158" s="26">
        <v>48</v>
      </c>
      <c r="M158" s="26">
        <v>12</v>
      </c>
      <c r="N158" s="60">
        <v>10</v>
      </c>
      <c r="O158" s="26">
        <v>272</v>
      </c>
      <c r="P158" s="60">
        <v>0.5</v>
      </c>
      <c r="Q158" s="26">
        <f>Q134</f>
        <v>5</v>
      </c>
      <c r="R158" s="26">
        <f>R134</f>
        <v>61.5</v>
      </c>
      <c r="S158" s="26">
        <v>56.5</v>
      </c>
      <c r="T158" s="26">
        <v>68</v>
      </c>
      <c r="U158" s="26">
        <v>30</v>
      </c>
      <c r="V158" s="28">
        <f>V6</f>
        <v>1352.08</v>
      </c>
    </row>
    <row r="159" spans="1:22" ht="15.75" customHeight="1" x14ac:dyDescent="0.2">
      <c r="A159" s="57" t="s">
        <v>28</v>
      </c>
      <c r="B159" s="58">
        <f>SUM(F159:V159)</f>
        <v>11238.58</v>
      </c>
      <c r="C159" s="59"/>
      <c r="D159" s="61">
        <v>7421</v>
      </c>
      <c r="E159" s="61">
        <v>900</v>
      </c>
      <c r="F159" s="27">
        <f>SUM(C159:E159)</f>
        <v>8321</v>
      </c>
      <c r="G159" s="26">
        <f>G158</f>
        <v>175</v>
      </c>
      <c r="H159" s="26">
        <f>H134</f>
        <v>316</v>
      </c>
      <c r="I159" s="26">
        <v>77</v>
      </c>
      <c r="J159" s="30"/>
      <c r="K159" s="26">
        <f>K6</f>
        <v>434</v>
      </c>
      <c r="L159" s="26">
        <v>48</v>
      </c>
      <c r="M159" s="26">
        <v>12</v>
      </c>
      <c r="N159" s="60">
        <v>10</v>
      </c>
      <c r="O159" s="26">
        <f>O158</f>
        <v>272</v>
      </c>
      <c r="P159" s="60">
        <v>0.5</v>
      </c>
      <c r="Q159" s="26">
        <f>Q134</f>
        <v>5</v>
      </c>
      <c r="R159" s="26">
        <f>R158</f>
        <v>61.5</v>
      </c>
      <c r="S159" s="26">
        <v>56.5</v>
      </c>
      <c r="T159" s="26">
        <v>68</v>
      </c>
      <c r="U159" s="26">
        <v>30</v>
      </c>
      <c r="V159" s="28">
        <f>V7</f>
        <v>1352.08</v>
      </c>
    </row>
    <row r="160" spans="1:22" ht="21.75" customHeight="1" x14ac:dyDescent="0.2">
      <c r="A160" s="70" t="s">
        <v>54</v>
      </c>
      <c r="B160" s="63"/>
      <c r="C160" s="30"/>
      <c r="D160" s="30"/>
      <c r="E160" s="63"/>
      <c r="F160" s="27"/>
      <c r="G160" s="63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22"/>
      <c r="T160" s="51"/>
      <c r="U160" s="51"/>
      <c r="V160" s="23"/>
    </row>
    <row r="161" spans="1:22" ht="13.5" customHeight="1" x14ac:dyDescent="0.2">
      <c r="A161" s="7" t="s">
        <v>30</v>
      </c>
      <c r="B161" s="58">
        <f>SUM(F161:V161)</f>
        <v>408.92888888888893</v>
      </c>
      <c r="C161" s="26">
        <v>246.38888888888889</v>
      </c>
      <c r="D161" s="32"/>
      <c r="E161" s="25">
        <v>50</v>
      </c>
      <c r="F161" s="27">
        <f>SUM(C161:E161)</f>
        <v>296.38888888888891</v>
      </c>
      <c r="G161" s="26">
        <f>G137</f>
        <v>7.2</v>
      </c>
      <c r="H161" s="26">
        <f>H137</f>
        <v>17.899999999999999</v>
      </c>
      <c r="I161" s="26">
        <v>6.1</v>
      </c>
      <c r="J161" s="30"/>
      <c r="K161" s="26">
        <f>K11</f>
        <v>36.5</v>
      </c>
      <c r="L161" s="26">
        <v>3.85</v>
      </c>
      <c r="M161" s="26">
        <v>1</v>
      </c>
      <c r="N161" s="26">
        <v>0.8</v>
      </c>
      <c r="O161" s="26">
        <v>20.8</v>
      </c>
      <c r="P161" s="26">
        <v>0.04</v>
      </c>
      <c r="Q161" s="26">
        <f>Q137</f>
        <v>0.45</v>
      </c>
      <c r="R161" s="26">
        <f>R137</f>
        <v>5.25</v>
      </c>
      <c r="S161" s="26">
        <v>4.45</v>
      </c>
      <c r="T161" s="26">
        <v>5.7</v>
      </c>
      <c r="U161" s="26">
        <f>U11</f>
        <v>2.5</v>
      </c>
      <c r="V161" s="23"/>
    </row>
    <row r="162" spans="1:22" ht="13.5" customHeight="1" x14ac:dyDescent="0.2">
      <c r="A162" s="7" t="s">
        <v>31</v>
      </c>
      <c r="B162" s="58">
        <f t="shared" ref="B162:B177" si="44">SUM(F162:V162)</f>
        <v>817.85777777777787</v>
      </c>
      <c r="C162" s="26">
        <v>492.77777777777777</v>
      </c>
      <c r="D162" s="32"/>
      <c r="E162" s="25">
        <f>E161*2</f>
        <v>100</v>
      </c>
      <c r="F162" s="27">
        <f t="shared" ref="F162:F178" si="45">SUM(C162:E162)</f>
        <v>592.77777777777783</v>
      </c>
      <c r="G162" s="26">
        <f>G161*2</f>
        <v>14.4</v>
      </c>
      <c r="H162" s="26">
        <f>H161*2</f>
        <v>35.799999999999997</v>
      </c>
      <c r="I162" s="26">
        <f>I161*2</f>
        <v>12.2</v>
      </c>
      <c r="J162" s="30"/>
      <c r="K162" s="26">
        <f>K161*2</f>
        <v>73</v>
      </c>
      <c r="L162" s="26">
        <f>L161*2</f>
        <v>7.7</v>
      </c>
      <c r="M162" s="26">
        <f>M161*2</f>
        <v>2</v>
      </c>
      <c r="N162" s="26">
        <f>N161*2</f>
        <v>1.6</v>
      </c>
      <c r="O162" s="26">
        <f>O161*2</f>
        <v>41.6</v>
      </c>
      <c r="P162" s="26">
        <v>0.08</v>
      </c>
      <c r="Q162" s="26">
        <f>Q161*2</f>
        <v>0.9</v>
      </c>
      <c r="R162" s="26">
        <f>R161*2</f>
        <v>10.5</v>
      </c>
      <c r="S162" s="26">
        <f>S161*2</f>
        <v>8.9</v>
      </c>
      <c r="T162" s="26">
        <f>T161*2</f>
        <v>11.4</v>
      </c>
      <c r="U162" s="26">
        <f>U161*2</f>
        <v>5</v>
      </c>
      <c r="V162" s="23"/>
    </row>
    <row r="163" spans="1:22" ht="13.5" customHeight="1" x14ac:dyDescent="0.2">
      <c r="A163" s="7" t="s">
        <v>32</v>
      </c>
      <c r="B163" s="58">
        <f t="shared" si="44"/>
        <v>1226.7866666666664</v>
      </c>
      <c r="C163" s="26">
        <v>739.16666666666663</v>
      </c>
      <c r="D163" s="32"/>
      <c r="E163" s="25">
        <f>E161*3</f>
        <v>150</v>
      </c>
      <c r="F163" s="27">
        <f t="shared" si="45"/>
        <v>889.16666666666663</v>
      </c>
      <c r="G163" s="26">
        <f>G161*3</f>
        <v>21.6</v>
      </c>
      <c r="H163" s="26">
        <f>H161*3</f>
        <v>53.699999999999996</v>
      </c>
      <c r="I163" s="26">
        <f>I161*3</f>
        <v>18.299999999999997</v>
      </c>
      <c r="J163" s="30"/>
      <c r="K163" s="26">
        <f>K161*3</f>
        <v>109.5</v>
      </c>
      <c r="L163" s="26">
        <f>L161*3</f>
        <v>11.55</v>
      </c>
      <c r="M163" s="26">
        <f>M161*3</f>
        <v>3</v>
      </c>
      <c r="N163" s="26">
        <f>N161*3</f>
        <v>2.4000000000000004</v>
      </c>
      <c r="O163" s="26">
        <f>O161*3</f>
        <v>62.400000000000006</v>
      </c>
      <c r="P163" s="26">
        <v>0.12</v>
      </c>
      <c r="Q163" s="26">
        <f>Q161*3</f>
        <v>1.35</v>
      </c>
      <c r="R163" s="26">
        <f>R161*3</f>
        <v>15.75</v>
      </c>
      <c r="S163" s="26">
        <f>S161*3</f>
        <v>13.350000000000001</v>
      </c>
      <c r="T163" s="26">
        <f>T161*3</f>
        <v>17.100000000000001</v>
      </c>
      <c r="U163" s="26">
        <f>U161*3</f>
        <v>7.5</v>
      </c>
      <c r="V163" s="23"/>
    </row>
    <row r="164" spans="1:22" ht="13.5" customHeight="1" x14ac:dyDescent="0.2">
      <c r="A164" s="7" t="s">
        <v>33</v>
      </c>
      <c r="B164" s="58">
        <f t="shared" si="44"/>
        <v>1635.7155555555557</v>
      </c>
      <c r="C164" s="26">
        <v>985.55555555555554</v>
      </c>
      <c r="D164" s="32"/>
      <c r="E164" s="25">
        <f>E161*4</f>
        <v>200</v>
      </c>
      <c r="F164" s="27">
        <f t="shared" si="45"/>
        <v>1185.5555555555557</v>
      </c>
      <c r="G164" s="26">
        <f>G161*4</f>
        <v>28.8</v>
      </c>
      <c r="H164" s="26">
        <f>H161*4</f>
        <v>71.599999999999994</v>
      </c>
      <c r="I164" s="26">
        <f>I161*4</f>
        <v>24.4</v>
      </c>
      <c r="J164" s="30"/>
      <c r="K164" s="26">
        <f>K161*4</f>
        <v>146</v>
      </c>
      <c r="L164" s="26">
        <f>L161*4</f>
        <v>15.4</v>
      </c>
      <c r="M164" s="26">
        <f>M161*4</f>
        <v>4</v>
      </c>
      <c r="N164" s="26">
        <f>N161*4</f>
        <v>3.2</v>
      </c>
      <c r="O164" s="26">
        <f>O161*4</f>
        <v>83.2</v>
      </c>
      <c r="P164" s="26">
        <v>0.16</v>
      </c>
      <c r="Q164" s="26">
        <f>Q161*4</f>
        <v>1.8</v>
      </c>
      <c r="R164" s="26">
        <f>R161*4</f>
        <v>21</v>
      </c>
      <c r="S164" s="26">
        <f>S161*4</f>
        <v>17.8</v>
      </c>
      <c r="T164" s="26">
        <f>T161*4</f>
        <v>22.8</v>
      </c>
      <c r="U164" s="26">
        <f>U161*4</f>
        <v>10</v>
      </c>
      <c r="V164" s="23"/>
    </row>
    <row r="165" spans="1:22" ht="13.5" customHeight="1" x14ac:dyDescent="0.2">
      <c r="A165" s="7" t="s">
        <v>34</v>
      </c>
      <c r="B165" s="58">
        <f t="shared" si="44"/>
        <v>2044.65</v>
      </c>
      <c r="C165" s="26">
        <v>1231.95</v>
      </c>
      <c r="D165" s="32"/>
      <c r="E165" s="25">
        <f>E161*5</f>
        <v>250</v>
      </c>
      <c r="F165" s="27">
        <f t="shared" si="45"/>
        <v>1481.95</v>
      </c>
      <c r="G165" s="26">
        <f>G161*5</f>
        <v>36</v>
      </c>
      <c r="H165" s="26">
        <f>H161*5</f>
        <v>89.5</v>
      </c>
      <c r="I165" s="26">
        <f>I161*5</f>
        <v>30.5</v>
      </c>
      <c r="J165" s="30"/>
      <c r="K165" s="26">
        <f>K161*5</f>
        <v>182.5</v>
      </c>
      <c r="L165" s="26">
        <f>L161*5</f>
        <v>19.25</v>
      </c>
      <c r="M165" s="26">
        <f>M161*5</f>
        <v>5</v>
      </c>
      <c r="N165" s="26">
        <f>N161*5</f>
        <v>4</v>
      </c>
      <c r="O165" s="26">
        <f>O161*5</f>
        <v>104</v>
      </c>
      <c r="P165" s="26">
        <v>0.2</v>
      </c>
      <c r="Q165" s="26">
        <f>Q161*5</f>
        <v>2.25</v>
      </c>
      <c r="R165" s="26">
        <f>R161*5</f>
        <v>26.25</v>
      </c>
      <c r="S165" s="26">
        <f>S161*5</f>
        <v>22.25</v>
      </c>
      <c r="T165" s="26">
        <f>T161*5</f>
        <v>28.5</v>
      </c>
      <c r="U165" s="26">
        <f>U161*5</f>
        <v>12.5</v>
      </c>
      <c r="V165" s="23"/>
    </row>
    <row r="166" spans="1:22" ht="13.5" customHeight="1" x14ac:dyDescent="0.2">
      <c r="A166" s="7" t="s">
        <v>35</v>
      </c>
      <c r="B166" s="58">
        <f t="shared" si="44"/>
        <v>3805.6599999999994</v>
      </c>
      <c r="C166" s="26">
        <v>1478.34</v>
      </c>
      <c r="D166" s="32"/>
      <c r="E166" s="25">
        <f>E161*6</f>
        <v>300</v>
      </c>
      <c r="F166" s="27">
        <f t="shared" si="45"/>
        <v>1778.34</v>
      </c>
      <c r="G166" s="26">
        <f>G161*6</f>
        <v>43.2</v>
      </c>
      <c r="H166" s="26">
        <f>H161*6</f>
        <v>107.39999999999999</v>
      </c>
      <c r="I166" s="26">
        <f>I161*6</f>
        <v>36.599999999999994</v>
      </c>
      <c r="J166" s="30"/>
      <c r="K166" s="26">
        <f>K161*6</f>
        <v>219</v>
      </c>
      <c r="L166" s="26">
        <f>L161*6</f>
        <v>23.1</v>
      </c>
      <c r="M166" s="26">
        <f>M161*6</f>
        <v>6</v>
      </c>
      <c r="N166" s="26">
        <f>N161*6</f>
        <v>4.8000000000000007</v>
      </c>
      <c r="O166" s="26">
        <f>O161*6</f>
        <v>124.80000000000001</v>
      </c>
      <c r="P166" s="26">
        <v>0.24</v>
      </c>
      <c r="Q166" s="26">
        <f>Q161*6</f>
        <v>2.7</v>
      </c>
      <c r="R166" s="26">
        <f>R161*6</f>
        <v>31.5</v>
      </c>
      <c r="S166" s="26">
        <f>S161*6</f>
        <v>26.700000000000003</v>
      </c>
      <c r="T166" s="26">
        <f>T161*6</f>
        <v>34.200000000000003</v>
      </c>
      <c r="U166" s="26">
        <f>U161*6</f>
        <v>15</v>
      </c>
      <c r="V166" s="28">
        <f>V6</f>
        <v>1352.08</v>
      </c>
    </row>
    <row r="167" spans="1:22" ht="13.5" customHeight="1" x14ac:dyDescent="0.2">
      <c r="A167" s="7" t="s">
        <v>36</v>
      </c>
      <c r="B167" s="58">
        <f t="shared" si="44"/>
        <v>4214.59</v>
      </c>
      <c r="C167" s="26">
        <v>1724.73</v>
      </c>
      <c r="D167" s="32"/>
      <c r="E167" s="25">
        <f>E161*7</f>
        <v>350</v>
      </c>
      <c r="F167" s="27">
        <f t="shared" si="45"/>
        <v>2074.73</v>
      </c>
      <c r="G167" s="26">
        <f>G161*7</f>
        <v>50.4</v>
      </c>
      <c r="H167" s="26">
        <f>H161*7</f>
        <v>125.29999999999998</v>
      </c>
      <c r="I167" s="26">
        <f>I161*7</f>
        <v>42.699999999999996</v>
      </c>
      <c r="J167" s="30"/>
      <c r="K167" s="26">
        <f>K161*7</f>
        <v>255.5</v>
      </c>
      <c r="L167" s="26">
        <f>L161*7</f>
        <v>26.95</v>
      </c>
      <c r="M167" s="26">
        <f>M161*7</f>
        <v>7</v>
      </c>
      <c r="N167" s="26">
        <f>N161*7</f>
        <v>5.6000000000000005</v>
      </c>
      <c r="O167" s="26">
        <f>O161*7</f>
        <v>145.6</v>
      </c>
      <c r="P167" s="26">
        <v>0.28000000000000003</v>
      </c>
      <c r="Q167" s="26">
        <f>Q161*7</f>
        <v>3.15</v>
      </c>
      <c r="R167" s="26">
        <f>R161*7</f>
        <v>36.75</v>
      </c>
      <c r="S167" s="26">
        <f>S161*7</f>
        <v>31.150000000000002</v>
      </c>
      <c r="T167" s="26">
        <f>T161*7</f>
        <v>39.9</v>
      </c>
      <c r="U167" s="26">
        <f>U161*7</f>
        <v>17.5</v>
      </c>
      <c r="V167" s="28">
        <f>V166</f>
        <v>1352.08</v>
      </c>
    </row>
    <row r="168" spans="1:22" ht="13.5" customHeight="1" x14ac:dyDescent="0.2">
      <c r="A168" s="7" t="s">
        <v>37</v>
      </c>
      <c r="B168" s="58">
        <f t="shared" si="44"/>
        <v>4623.5200000000004</v>
      </c>
      <c r="C168" s="26">
        <v>1971.12</v>
      </c>
      <c r="D168" s="32"/>
      <c r="E168" s="25">
        <f>E161*8</f>
        <v>400</v>
      </c>
      <c r="F168" s="27">
        <f t="shared" si="45"/>
        <v>2371.12</v>
      </c>
      <c r="G168" s="26">
        <f>G161*8</f>
        <v>57.6</v>
      </c>
      <c r="H168" s="26">
        <f>H161*8</f>
        <v>143.19999999999999</v>
      </c>
      <c r="I168" s="26">
        <f>I161*8</f>
        <v>48.8</v>
      </c>
      <c r="J168" s="30"/>
      <c r="K168" s="26">
        <f>K161*8</f>
        <v>292</v>
      </c>
      <c r="L168" s="26">
        <f>L161*8</f>
        <v>30.8</v>
      </c>
      <c r="M168" s="26">
        <f>M161*8</f>
        <v>8</v>
      </c>
      <c r="N168" s="26">
        <f>N161*8</f>
        <v>6.4</v>
      </c>
      <c r="O168" s="26">
        <f>O161*8</f>
        <v>166.4</v>
      </c>
      <c r="P168" s="26">
        <v>0.32</v>
      </c>
      <c r="Q168" s="26">
        <f>Q161*8</f>
        <v>3.6</v>
      </c>
      <c r="R168" s="26">
        <f>R161*8</f>
        <v>42</v>
      </c>
      <c r="S168" s="26">
        <f>S161*8</f>
        <v>35.6</v>
      </c>
      <c r="T168" s="26">
        <f>T161*8</f>
        <v>45.6</v>
      </c>
      <c r="U168" s="26">
        <f>U161*8</f>
        <v>20</v>
      </c>
      <c r="V168" s="28">
        <f>V166</f>
        <v>1352.08</v>
      </c>
    </row>
    <row r="169" spans="1:22" ht="24" customHeight="1" x14ac:dyDescent="0.2">
      <c r="A169" s="70" t="s">
        <v>57</v>
      </c>
      <c r="B169" s="30"/>
      <c r="C169" s="30"/>
      <c r="D169" s="30"/>
      <c r="E169" s="63"/>
      <c r="F169" s="27"/>
      <c r="G169" s="63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22"/>
      <c r="T169" s="51"/>
      <c r="U169" s="51"/>
      <c r="V169" s="23"/>
    </row>
    <row r="170" spans="1:22" ht="13.5" customHeight="1" x14ac:dyDescent="0.2">
      <c r="A170" s="7" t="s">
        <v>30</v>
      </c>
      <c r="B170" s="58">
        <f t="shared" si="44"/>
        <v>1037.0955555555556</v>
      </c>
      <c r="C170" s="32" t="s">
        <v>47</v>
      </c>
      <c r="D170" s="26">
        <v>824.55555555555554</v>
      </c>
      <c r="E170" s="26">
        <v>100</v>
      </c>
      <c r="F170" s="27">
        <f t="shared" si="45"/>
        <v>924.55555555555554</v>
      </c>
      <c r="G170" s="26">
        <f>G161</f>
        <v>7.2</v>
      </c>
      <c r="H170" s="26">
        <f>H161</f>
        <v>17.899999999999999</v>
      </c>
      <c r="I170" s="26">
        <v>6.1</v>
      </c>
      <c r="J170" s="30"/>
      <c r="K170" s="26">
        <f>K161</f>
        <v>36.5</v>
      </c>
      <c r="L170" s="26">
        <v>3.85</v>
      </c>
      <c r="M170" s="26">
        <v>1</v>
      </c>
      <c r="N170" s="26">
        <v>0.8</v>
      </c>
      <c r="O170" s="26">
        <f>O161</f>
        <v>20.8</v>
      </c>
      <c r="P170" s="26">
        <v>0.04</v>
      </c>
      <c r="Q170" s="26">
        <f>Q161</f>
        <v>0.45</v>
      </c>
      <c r="R170" s="26">
        <f>R161</f>
        <v>5.25</v>
      </c>
      <c r="S170" s="26">
        <v>4.45</v>
      </c>
      <c r="T170" s="26">
        <v>5.7</v>
      </c>
      <c r="U170" s="26">
        <f>U11</f>
        <v>2.5</v>
      </c>
      <c r="V170" s="50"/>
    </row>
    <row r="171" spans="1:22" ht="13.5" customHeight="1" x14ac:dyDescent="0.2">
      <c r="A171" s="7" t="s">
        <v>31</v>
      </c>
      <c r="B171" s="58">
        <f t="shared" si="44"/>
        <v>2074.1999999999998</v>
      </c>
      <c r="C171" s="32"/>
      <c r="D171" s="26">
        <v>1649.12</v>
      </c>
      <c r="E171" s="26">
        <f>E170*2</f>
        <v>200</v>
      </c>
      <c r="F171" s="27">
        <f t="shared" si="45"/>
        <v>1849.12</v>
      </c>
      <c r="G171" s="26">
        <f>G170*2</f>
        <v>14.4</v>
      </c>
      <c r="H171" s="26">
        <f>H170*2</f>
        <v>35.799999999999997</v>
      </c>
      <c r="I171" s="26">
        <f>I170*2</f>
        <v>12.2</v>
      </c>
      <c r="J171" s="30"/>
      <c r="K171" s="26">
        <f>K170*2</f>
        <v>73</v>
      </c>
      <c r="L171" s="26">
        <f>L170*2</f>
        <v>7.7</v>
      </c>
      <c r="M171" s="26">
        <f>M170*2</f>
        <v>2</v>
      </c>
      <c r="N171" s="26">
        <f>N170*2</f>
        <v>1.6</v>
      </c>
      <c r="O171" s="26">
        <f>O170*2</f>
        <v>41.6</v>
      </c>
      <c r="P171" s="26">
        <v>0.08</v>
      </c>
      <c r="Q171" s="26">
        <f>Q170*2</f>
        <v>0.9</v>
      </c>
      <c r="R171" s="26">
        <f>R170*2</f>
        <v>10.5</v>
      </c>
      <c r="S171" s="26">
        <f>S170*2</f>
        <v>8.9</v>
      </c>
      <c r="T171" s="26">
        <f>T170*2</f>
        <v>11.4</v>
      </c>
      <c r="U171" s="26">
        <f>U170*2</f>
        <v>5</v>
      </c>
      <c r="V171" s="50"/>
    </row>
    <row r="172" spans="1:22" ht="13.5" customHeight="1" x14ac:dyDescent="0.2">
      <c r="A172" s="7" t="s">
        <v>32</v>
      </c>
      <c r="B172" s="58">
        <f t="shared" si="44"/>
        <v>3111.2999999999997</v>
      </c>
      <c r="C172" s="32"/>
      <c r="D172" s="26">
        <v>2473.6799999999998</v>
      </c>
      <c r="E172" s="26">
        <f>E170*3</f>
        <v>300</v>
      </c>
      <c r="F172" s="27">
        <f t="shared" si="45"/>
        <v>2773.68</v>
      </c>
      <c r="G172" s="26">
        <f>G170*3</f>
        <v>21.6</v>
      </c>
      <c r="H172" s="26">
        <f>H170*3</f>
        <v>53.699999999999996</v>
      </c>
      <c r="I172" s="26">
        <f>I170*3</f>
        <v>18.299999999999997</v>
      </c>
      <c r="J172" s="30"/>
      <c r="K172" s="26">
        <f>K170*3</f>
        <v>109.5</v>
      </c>
      <c r="L172" s="26">
        <f>L170*3</f>
        <v>11.55</v>
      </c>
      <c r="M172" s="26">
        <f>M170*3</f>
        <v>3</v>
      </c>
      <c r="N172" s="26">
        <f>N170*3</f>
        <v>2.4000000000000004</v>
      </c>
      <c r="O172" s="26">
        <f>O170*3</f>
        <v>62.400000000000006</v>
      </c>
      <c r="P172" s="26">
        <v>0.12</v>
      </c>
      <c r="Q172" s="26">
        <f>Q170*3</f>
        <v>1.35</v>
      </c>
      <c r="R172" s="26">
        <f>R170*3</f>
        <v>15.75</v>
      </c>
      <c r="S172" s="26">
        <f>S170*3</f>
        <v>13.350000000000001</v>
      </c>
      <c r="T172" s="26">
        <f>T170*3</f>
        <v>17.100000000000001</v>
      </c>
      <c r="U172" s="26">
        <f>U170*3</f>
        <v>7.5</v>
      </c>
      <c r="V172" s="50"/>
    </row>
    <row r="173" spans="1:22" ht="13.5" customHeight="1" x14ac:dyDescent="0.2">
      <c r="A173" s="7" t="s">
        <v>33</v>
      </c>
      <c r="B173" s="58">
        <f t="shared" si="44"/>
        <v>4148.3999999999996</v>
      </c>
      <c r="C173" s="32"/>
      <c r="D173" s="26">
        <v>3298.24</v>
      </c>
      <c r="E173" s="26">
        <f>E170*4</f>
        <v>400</v>
      </c>
      <c r="F173" s="27">
        <f t="shared" si="45"/>
        <v>3698.24</v>
      </c>
      <c r="G173" s="26">
        <f>G170*4</f>
        <v>28.8</v>
      </c>
      <c r="H173" s="26">
        <f>H170*4</f>
        <v>71.599999999999994</v>
      </c>
      <c r="I173" s="26">
        <f>I170*4</f>
        <v>24.4</v>
      </c>
      <c r="J173" s="30"/>
      <c r="K173" s="26">
        <f>K170*4</f>
        <v>146</v>
      </c>
      <c r="L173" s="26">
        <f>L170*4</f>
        <v>15.4</v>
      </c>
      <c r="M173" s="26">
        <f>M170*4</f>
        <v>4</v>
      </c>
      <c r="N173" s="26">
        <f>N170*4</f>
        <v>3.2</v>
      </c>
      <c r="O173" s="26">
        <f>O170*4</f>
        <v>83.2</v>
      </c>
      <c r="P173" s="26">
        <v>0.16</v>
      </c>
      <c r="Q173" s="26">
        <f>Q170*4</f>
        <v>1.8</v>
      </c>
      <c r="R173" s="26">
        <f>R170*4</f>
        <v>21</v>
      </c>
      <c r="S173" s="26">
        <f>S170*4</f>
        <v>17.8</v>
      </c>
      <c r="T173" s="26">
        <f>T170*4</f>
        <v>22.8</v>
      </c>
      <c r="U173" s="26">
        <f>U170*4</f>
        <v>10</v>
      </c>
      <c r="V173" s="50"/>
    </row>
    <row r="174" spans="1:22" ht="13.5" customHeight="1" x14ac:dyDescent="0.2">
      <c r="A174" s="7" t="s">
        <v>34</v>
      </c>
      <c r="B174" s="58">
        <f t="shared" si="44"/>
        <v>5185.5</v>
      </c>
      <c r="C174" s="32"/>
      <c r="D174" s="26">
        <v>4122.8</v>
      </c>
      <c r="E174" s="26">
        <f>E170*5</f>
        <v>500</v>
      </c>
      <c r="F174" s="27">
        <f t="shared" si="45"/>
        <v>4622.8</v>
      </c>
      <c r="G174" s="26">
        <f>G170*5</f>
        <v>36</v>
      </c>
      <c r="H174" s="26">
        <f>H170*5</f>
        <v>89.5</v>
      </c>
      <c r="I174" s="26">
        <f>I170*5</f>
        <v>30.5</v>
      </c>
      <c r="J174" s="30"/>
      <c r="K174" s="26">
        <f>K170*5</f>
        <v>182.5</v>
      </c>
      <c r="L174" s="26">
        <f>L170*5</f>
        <v>19.25</v>
      </c>
      <c r="M174" s="26">
        <f>M170*5</f>
        <v>5</v>
      </c>
      <c r="N174" s="26">
        <f>N170*5</f>
        <v>4</v>
      </c>
      <c r="O174" s="26">
        <f>O170*5</f>
        <v>104</v>
      </c>
      <c r="P174" s="26">
        <v>0.2</v>
      </c>
      <c r="Q174" s="26">
        <f>Q170*5</f>
        <v>2.25</v>
      </c>
      <c r="R174" s="26">
        <f>R170*5</f>
        <v>26.25</v>
      </c>
      <c r="S174" s="26">
        <f>S170*5</f>
        <v>22.25</v>
      </c>
      <c r="T174" s="26">
        <f>T170*5</f>
        <v>28.5</v>
      </c>
      <c r="U174" s="26">
        <f>U170*5</f>
        <v>12.5</v>
      </c>
      <c r="V174" s="50"/>
    </row>
    <row r="175" spans="1:22" ht="13.5" customHeight="1" x14ac:dyDescent="0.2">
      <c r="A175" s="7" t="s">
        <v>35</v>
      </c>
      <c r="B175" s="58">
        <f t="shared" si="44"/>
        <v>7574.6799999999994</v>
      </c>
      <c r="C175" s="32"/>
      <c r="D175" s="26">
        <v>4947.3599999999997</v>
      </c>
      <c r="E175" s="26">
        <f>E170*6</f>
        <v>600</v>
      </c>
      <c r="F175" s="27">
        <f t="shared" si="45"/>
        <v>5547.36</v>
      </c>
      <c r="G175" s="26">
        <f>G170*6</f>
        <v>43.2</v>
      </c>
      <c r="H175" s="26">
        <f>H170*6</f>
        <v>107.39999999999999</v>
      </c>
      <c r="I175" s="26">
        <f>I170*6</f>
        <v>36.599999999999994</v>
      </c>
      <c r="J175" s="30"/>
      <c r="K175" s="26">
        <f>K170*6</f>
        <v>219</v>
      </c>
      <c r="L175" s="26">
        <f>L170*6</f>
        <v>23.1</v>
      </c>
      <c r="M175" s="26">
        <f>M170*6</f>
        <v>6</v>
      </c>
      <c r="N175" s="26">
        <f>N170*6</f>
        <v>4.8000000000000007</v>
      </c>
      <c r="O175" s="26">
        <f>O170*6</f>
        <v>124.80000000000001</v>
      </c>
      <c r="P175" s="26">
        <v>0.24</v>
      </c>
      <c r="Q175" s="26">
        <f>Q170*6</f>
        <v>2.7</v>
      </c>
      <c r="R175" s="26">
        <f>R170*6</f>
        <v>31.5</v>
      </c>
      <c r="S175" s="26">
        <f>S170*6</f>
        <v>26.700000000000003</v>
      </c>
      <c r="T175" s="26">
        <f>T170*6</f>
        <v>34.200000000000003</v>
      </c>
      <c r="U175" s="26">
        <f>U170*6</f>
        <v>15</v>
      </c>
      <c r="V175" s="28">
        <f>V6</f>
        <v>1352.08</v>
      </c>
    </row>
    <row r="176" spans="1:22" ht="13.5" customHeight="1" x14ac:dyDescent="0.2">
      <c r="A176" s="7" t="s">
        <v>36</v>
      </c>
      <c r="B176" s="58">
        <f t="shared" si="44"/>
        <v>8611.7799999999988</v>
      </c>
      <c r="C176" s="32"/>
      <c r="D176" s="26">
        <v>5771.92</v>
      </c>
      <c r="E176" s="26">
        <f>E170*7</f>
        <v>700</v>
      </c>
      <c r="F176" s="27">
        <f t="shared" si="45"/>
        <v>6471.92</v>
      </c>
      <c r="G176" s="26">
        <f>G170*7</f>
        <v>50.4</v>
      </c>
      <c r="H176" s="26">
        <f>H170*7</f>
        <v>125.29999999999998</v>
      </c>
      <c r="I176" s="26">
        <f>I170*7</f>
        <v>42.699999999999996</v>
      </c>
      <c r="J176" s="30"/>
      <c r="K176" s="26">
        <f>K170*7</f>
        <v>255.5</v>
      </c>
      <c r="L176" s="26">
        <f>L170*7</f>
        <v>26.95</v>
      </c>
      <c r="M176" s="26">
        <f>M170*7</f>
        <v>7</v>
      </c>
      <c r="N176" s="26">
        <f>N170*7</f>
        <v>5.6000000000000005</v>
      </c>
      <c r="O176" s="26">
        <f>O170*7</f>
        <v>145.6</v>
      </c>
      <c r="P176" s="26">
        <v>0.28000000000000003</v>
      </c>
      <c r="Q176" s="26">
        <f>Q170*7</f>
        <v>3.15</v>
      </c>
      <c r="R176" s="26">
        <f>R170*7</f>
        <v>36.75</v>
      </c>
      <c r="S176" s="26">
        <f>S170*7</f>
        <v>31.150000000000002</v>
      </c>
      <c r="T176" s="26">
        <f>T170*7</f>
        <v>39.9</v>
      </c>
      <c r="U176" s="26">
        <f>U170*7</f>
        <v>17.5</v>
      </c>
      <c r="V176" s="28">
        <f>V7</f>
        <v>1352.08</v>
      </c>
    </row>
    <row r="177" spans="1:22" ht="13.5" customHeight="1" x14ac:dyDescent="0.2">
      <c r="A177" s="7" t="s">
        <v>37</v>
      </c>
      <c r="B177" s="58">
        <f t="shared" si="44"/>
        <v>9648.8799999999992</v>
      </c>
      <c r="C177" s="32"/>
      <c r="D177" s="26">
        <v>6596.48</v>
      </c>
      <c r="E177" s="26">
        <f>E170*8</f>
        <v>800</v>
      </c>
      <c r="F177" s="27">
        <f t="shared" si="45"/>
        <v>7396.48</v>
      </c>
      <c r="G177" s="26">
        <f>G170*8</f>
        <v>57.6</v>
      </c>
      <c r="H177" s="26">
        <f>H170*8</f>
        <v>143.19999999999999</v>
      </c>
      <c r="I177" s="26">
        <f>I170*8</f>
        <v>48.8</v>
      </c>
      <c r="J177" s="30"/>
      <c r="K177" s="26">
        <f>K170*8</f>
        <v>292</v>
      </c>
      <c r="L177" s="26">
        <f>L170*8</f>
        <v>30.8</v>
      </c>
      <c r="M177" s="26">
        <f>M170*8</f>
        <v>8</v>
      </c>
      <c r="N177" s="26">
        <f>N170*8</f>
        <v>6.4</v>
      </c>
      <c r="O177" s="26">
        <f>O170*8</f>
        <v>166.4</v>
      </c>
      <c r="P177" s="26">
        <v>0.32</v>
      </c>
      <c r="Q177" s="26">
        <f>Q170*8</f>
        <v>3.6</v>
      </c>
      <c r="R177" s="26">
        <f>R170*8</f>
        <v>42</v>
      </c>
      <c r="S177" s="26">
        <f>S170*8</f>
        <v>35.6</v>
      </c>
      <c r="T177" s="26">
        <f>T170*8</f>
        <v>45.6</v>
      </c>
      <c r="U177" s="26">
        <f>U170*8</f>
        <v>20</v>
      </c>
      <c r="V177" s="28">
        <f>V8</f>
        <v>1352.08</v>
      </c>
    </row>
    <row r="178" spans="1:22" ht="18" customHeight="1" x14ac:dyDescent="0.2">
      <c r="A178" s="41" t="s">
        <v>42</v>
      </c>
      <c r="B178" s="41"/>
      <c r="C178" s="41"/>
      <c r="D178" s="41"/>
      <c r="E178" s="41"/>
      <c r="F178" s="27">
        <f t="shared" si="45"/>
        <v>0</v>
      </c>
      <c r="G178" s="43"/>
      <c r="H178" s="41"/>
      <c r="I178" s="41"/>
      <c r="J178" s="43"/>
      <c r="K178" s="41"/>
      <c r="L178" s="41"/>
      <c r="M178" s="41"/>
      <c r="N178" s="41"/>
      <c r="O178" s="41"/>
      <c r="P178" s="43"/>
      <c r="Q178" s="43"/>
      <c r="R178" s="43"/>
    </row>
    <row r="179" spans="1:22" ht="34.5" customHeight="1" x14ac:dyDescent="0.2">
      <c r="A179" s="43"/>
      <c r="B179" s="43"/>
      <c r="C179" s="43"/>
      <c r="D179" s="43"/>
      <c r="E179" s="43"/>
      <c r="F179" s="41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</row>
    <row r="180" spans="1:22" x14ac:dyDescent="0.2">
      <c r="A180" s="69" t="s">
        <v>58</v>
      </c>
      <c r="B180" s="72"/>
      <c r="C180" s="43"/>
      <c r="D180" s="43"/>
      <c r="E180" s="43"/>
      <c r="F180" s="41"/>
      <c r="P180" s="4"/>
    </row>
    <row r="181" spans="1:22" ht="45" x14ac:dyDescent="0.2">
      <c r="A181" s="12" t="s">
        <v>2</v>
      </c>
      <c r="B181" s="12" t="s">
        <v>3</v>
      </c>
      <c r="C181" s="44" t="s">
        <v>43</v>
      </c>
      <c r="D181" s="12" t="s">
        <v>44</v>
      </c>
      <c r="E181" s="12" t="s">
        <v>49</v>
      </c>
      <c r="F181" s="13" t="s">
        <v>50</v>
      </c>
      <c r="G181" s="14" t="s">
        <v>8</v>
      </c>
      <c r="H181" s="14" t="s">
        <v>9</v>
      </c>
      <c r="I181" s="12" t="s">
        <v>10</v>
      </c>
      <c r="J181" s="14" t="s">
        <v>11</v>
      </c>
      <c r="K181" s="15" t="s">
        <v>12</v>
      </c>
      <c r="L181" s="12" t="s">
        <v>13</v>
      </c>
      <c r="M181" s="12" t="s">
        <v>14</v>
      </c>
      <c r="N181" s="16" t="s">
        <v>15</v>
      </c>
      <c r="O181" s="12" t="s">
        <v>16</v>
      </c>
      <c r="P181" s="17" t="s">
        <v>17</v>
      </c>
      <c r="Q181" s="17" t="s">
        <v>18</v>
      </c>
      <c r="R181" s="17" t="s">
        <v>19</v>
      </c>
      <c r="S181" s="17" t="s">
        <v>20</v>
      </c>
      <c r="T181" s="17" t="s">
        <v>21</v>
      </c>
      <c r="U181" s="17" t="s">
        <v>22</v>
      </c>
      <c r="V181" s="18" t="s">
        <v>23</v>
      </c>
    </row>
    <row r="182" spans="1:22" ht="15.75" customHeight="1" x14ac:dyDescent="0.2">
      <c r="A182" s="57" t="s">
        <v>27</v>
      </c>
      <c r="B182" s="58">
        <f>SUM(F182:V182)</f>
        <v>5435.08</v>
      </c>
      <c r="C182" s="61">
        <v>2217.5</v>
      </c>
      <c r="D182" s="59"/>
      <c r="E182" s="25">
        <v>300</v>
      </c>
      <c r="F182" s="27">
        <f>SUM(C182:E182)</f>
        <v>2517.5</v>
      </c>
      <c r="G182" s="26">
        <f>G158</f>
        <v>175</v>
      </c>
      <c r="H182" s="26">
        <f>H158</f>
        <v>316</v>
      </c>
      <c r="I182" s="26">
        <v>77</v>
      </c>
      <c r="J182" s="30"/>
      <c r="K182" s="26">
        <f>K8</f>
        <v>434</v>
      </c>
      <c r="L182" s="26">
        <v>48</v>
      </c>
      <c r="M182" s="26">
        <v>12</v>
      </c>
      <c r="N182" s="60">
        <v>10</v>
      </c>
      <c r="O182" s="26">
        <v>272</v>
      </c>
      <c r="P182" s="60">
        <v>0.5</v>
      </c>
      <c r="Q182" s="26">
        <f>Q158</f>
        <v>5</v>
      </c>
      <c r="R182" s="26">
        <f>R158</f>
        <v>61.5</v>
      </c>
      <c r="S182" s="26">
        <v>56.5</v>
      </c>
      <c r="T182" s="26">
        <v>68</v>
      </c>
      <c r="U182" s="26">
        <v>30</v>
      </c>
      <c r="V182" s="28">
        <f>V30</f>
        <v>1352.08</v>
      </c>
    </row>
    <row r="183" spans="1:22" ht="15.75" customHeight="1" x14ac:dyDescent="0.2">
      <c r="A183" s="57" t="s">
        <v>28</v>
      </c>
      <c r="B183" s="58">
        <f t="shared" ref="B183:B201" si="46">SUM(F183:V183)</f>
        <v>10638.58</v>
      </c>
      <c r="C183" s="59"/>
      <c r="D183" s="61">
        <v>7421</v>
      </c>
      <c r="E183" s="26">
        <v>300</v>
      </c>
      <c r="F183" s="27">
        <f t="shared" ref="F183:F201" si="47">SUM(C183:E183)</f>
        <v>7721</v>
      </c>
      <c r="G183" s="26">
        <f>G182</f>
        <v>175</v>
      </c>
      <c r="H183" s="26">
        <f>H158</f>
        <v>316</v>
      </c>
      <c r="I183" s="26">
        <v>77</v>
      </c>
      <c r="J183" s="30"/>
      <c r="K183" s="26">
        <f>K9</f>
        <v>434</v>
      </c>
      <c r="L183" s="26">
        <v>48</v>
      </c>
      <c r="M183" s="26">
        <v>12</v>
      </c>
      <c r="N183" s="60">
        <v>10</v>
      </c>
      <c r="O183" s="26">
        <f>O182</f>
        <v>272</v>
      </c>
      <c r="P183" s="60">
        <v>0.5</v>
      </c>
      <c r="Q183" s="26">
        <f>Q158</f>
        <v>5</v>
      </c>
      <c r="R183" s="26">
        <f>R182</f>
        <v>61.5</v>
      </c>
      <c r="S183" s="26">
        <v>56.5</v>
      </c>
      <c r="T183" s="26">
        <v>68</v>
      </c>
      <c r="U183" s="26">
        <v>30</v>
      </c>
      <c r="V183" s="28">
        <f>V31</f>
        <v>1352.08</v>
      </c>
    </row>
    <row r="184" spans="1:22" ht="21.75" customHeight="1" x14ac:dyDescent="0.2">
      <c r="A184" s="70" t="s">
        <v>54</v>
      </c>
      <c r="B184" s="30"/>
      <c r="C184" s="30"/>
      <c r="D184" s="30"/>
      <c r="E184" s="30"/>
      <c r="F184" s="31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22"/>
      <c r="T184" s="51"/>
      <c r="U184" s="51"/>
      <c r="V184" s="23"/>
    </row>
    <row r="185" spans="1:22" ht="13.5" customHeight="1" x14ac:dyDescent="0.2">
      <c r="A185" s="7" t="s">
        <v>30</v>
      </c>
      <c r="B185" s="58">
        <f t="shared" si="46"/>
        <v>392.25888888888892</v>
      </c>
      <c r="C185" s="26">
        <v>246.38888888888889</v>
      </c>
      <c r="D185" s="32"/>
      <c r="E185" s="24">
        <v>33.33</v>
      </c>
      <c r="F185" s="27">
        <f t="shared" si="47"/>
        <v>279.7188888888889</v>
      </c>
      <c r="G185" s="26">
        <f>G161</f>
        <v>7.2</v>
      </c>
      <c r="H185" s="26">
        <f>H161</f>
        <v>17.899999999999999</v>
      </c>
      <c r="I185" s="26">
        <v>6.1</v>
      </c>
      <c r="J185" s="30"/>
      <c r="K185" s="26">
        <f>K23</f>
        <v>36.5</v>
      </c>
      <c r="L185" s="26">
        <v>3.85</v>
      </c>
      <c r="M185" s="26">
        <v>1</v>
      </c>
      <c r="N185" s="26">
        <v>0.8</v>
      </c>
      <c r="O185" s="26">
        <v>20.8</v>
      </c>
      <c r="P185" s="26">
        <v>0.04</v>
      </c>
      <c r="Q185" s="26">
        <f>Q161</f>
        <v>0.45</v>
      </c>
      <c r="R185" s="26">
        <f>R161</f>
        <v>5.25</v>
      </c>
      <c r="S185" s="26">
        <v>4.45</v>
      </c>
      <c r="T185" s="26">
        <v>5.7</v>
      </c>
      <c r="U185" s="26">
        <f>U23</f>
        <v>2.5</v>
      </c>
      <c r="V185" s="23"/>
    </row>
    <row r="186" spans="1:22" ht="13.5" customHeight="1" x14ac:dyDescent="0.2">
      <c r="A186" s="7" t="s">
        <v>31</v>
      </c>
      <c r="B186" s="58">
        <f t="shared" si="46"/>
        <v>784.51777777777784</v>
      </c>
      <c r="C186" s="26">
        <v>492.77777777777777</v>
      </c>
      <c r="D186" s="32"/>
      <c r="E186" s="24">
        <f>E185*2</f>
        <v>66.66</v>
      </c>
      <c r="F186" s="27">
        <f t="shared" si="47"/>
        <v>559.4377777777778</v>
      </c>
      <c r="G186" s="26">
        <f>G185*2</f>
        <v>14.4</v>
      </c>
      <c r="H186" s="26">
        <f>H185*2</f>
        <v>35.799999999999997</v>
      </c>
      <c r="I186" s="26">
        <f>I185*2</f>
        <v>12.2</v>
      </c>
      <c r="J186" s="30"/>
      <c r="K186" s="26">
        <f>K185*2</f>
        <v>73</v>
      </c>
      <c r="L186" s="26">
        <f>L185*2</f>
        <v>7.7</v>
      </c>
      <c r="M186" s="26">
        <f>M185*2</f>
        <v>2</v>
      </c>
      <c r="N186" s="26">
        <f>N185*2</f>
        <v>1.6</v>
      </c>
      <c r="O186" s="26">
        <f>O185*2</f>
        <v>41.6</v>
      </c>
      <c r="P186" s="26">
        <v>0.08</v>
      </c>
      <c r="Q186" s="26">
        <f>Q185*2</f>
        <v>0.9</v>
      </c>
      <c r="R186" s="26">
        <f>R185*2</f>
        <v>10.5</v>
      </c>
      <c r="S186" s="26">
        <f>S185*2</f>
        <v>8.9</v>
      </c>
      <c r="T186" s="26">
        <f>T185*2</f>
        <v>11.4</v>
      </c>
      <c r="U186" s="26">
        <f>U185*2</f>
        <v>5</v>
      </c>
      <c r="V186" s="23"/>
    </row>
    <row r="187" spans="1:22" ht="13.5" customHeight="1" x14ac:dyDescent="0.2">
      <c r="A187" s="7" t="s">
        <v>32</v>
      </c>
      <c r="B187" s="58">
        <f t="shared" si="46"/>
        <v>1176.7766666666664</v>
      </c>
      <c r="C187" s="26">
        <v>739.16666666666663</v>
      </c>
      <c r="D187" s="32"/>
      <c r="E187" s="24">
        <f>E185*3</f>
        <v>99.99</v>
      </c>
      <c r="F187" s="27">
        <f t="shared" si="47"/>
        <v>839.15666666666664</v>
      </c>
      <c r="G187" s="26">
        <f>G185*3</f>
        <v>21.6</v>
      </c>
      <c r="H187" s="26">
        <f>H185*3</f>
        <v>53.699999999999996</v>
      </c>
      <c r="I187" s="26">
        <f>I185*3</f>
        <v>18.299999999999997</v>
      </c>
      <c r="J187" s="30"/>
      <c r="K187" s="26">
        <f>K185*3</f>
        <v>109.5</v>
      </c>
      <c r="L187" s="26">
        <f>L185*3</f>
        <v>11.55</v>
      </c>
      <c r="M187" s="26">
        <f>M185*3</f>
        <v>3</v>
      </c>
      <c r="N187" s="26">
        <f>N185*3</f>
        <v>2.4000000000000004</v>
      </c>
      <c r="O187" s="26">
        <f>O185*3</f>
        <v>62.400000000000006</v>
      </c>
      <c r="P187" s="26">
        <v>0.12</v>
      </c>
      <c r="Q187" s="26">
        <f>Q185*3</f>
        <v>1.35</v>
      </c>
      <c r="R187" s="26">
        <f>R185*3</f>
        <v>15.75</v>
      </c>
      <c r="S187" s="26">
        <f>S185*3</f>
        <v>13.350000000000001</v>
      </c>
      <c r="T187" s="26">
        <f>T185*3</f>
        <v>17.100000000000001</v>
      </c>
      <c r="U187" s="26">
        <f>U185*3</f>
        <v>7.5</v>
      </c>
      <c r="V187" s="23"/>
    </row>
    <row r="188" spans="1:22" ht="13.5" customHeight="1" x14ac:dyDescent="0.2">
      <c r="A188" s="7" t="s">
        <v>33</v>
      </c>
      <c r="B188" s="58">
        <f t="shared" si="46"/>
        <v>1569.0355555555557</v>
      </c>
      <c r="C188" s="26">
        <v>985.55555555555554</v>
      </c>
      <c r="D188" s="32"/>
      <c r="E188" s="24">
        <f>E185*4</f>
        <v>133.32</v>
      </c>
      <c r="F188" s="27">
        <f t="shared" si="47"/>
        <v>1118.8755555555556</v>
      </c>
      <c r="G188" s="26">
        <f>G185*4</f>
        <v>28.8</v>
      </c>
      <c r="H188" s="26">
        <f>H185*4</f>
        <v>71.599999999999994</v>
      </c>
      <c r="I188" s="26">
        <f>I185*4</f>
        <v>24.4</v>
      </c>
      <c r="J188" s="30"/>
      <c r="K188" s="26">
        <f>K185*4</f>
        <v>146</v>
      </c>
      <c r="L188" s="26">
        <f>L185*4</f>
        <v>15.4</v>
      </c>
      <c r="M188" s="26">
        <f>M185*4</f>
        <v>4</v>
      </c>
      <c r="N188" s="26">
        <f>N185*4</f>
        <v>3.2</v>
      </c>
      <c r="O188" s="26">
        <f>O185*4</f>
        <v>83.2</v>
      </c>
      <c r="P188" s="26">
        <v>0.16</v>
      </c>
      <c r="Q188" s="26">
        <f>Q185*4</f>
        <v>1.8</v>
      </c>
      <c r="R188" s="26">
        <f>R185*4</f>
        <v>21</v>
      </c>
      <c r="S188" s="26">
        <f>S185*4</f>
        <v>17.8</v>
      </c>
      <c r="T188" s="26">
        <f>T185*4</f>
        <v>22.8</v>
      </c>
      <c r="U188" s="26">
        <f>U185*4</f>
        <v>10</v>
      </c>
      <c r="V188" s="23"/>
    </row>
    <row r="189" spans="1:22" ht="13.5" customHeight="1" x14ac:dyDescent="0.2">
      <c r="A189" s="7" t="s">
        <v>34</v>
      </c>
      <c r="B189" s="58">
        <f t="shared" si="46"/>
        <v>1961.3</v>
      </c>
      <c r="C189" s="26">
        <v>1231.95</v>
      </c>
      <c r="D189" s="32"/>
      <c r="E189" s="24">
        <f>E185*5</f>
        <v>166.64999999999998</v>
      </c>
      <c r="F189" s="27">
        <f t="shared" si="47"/>
        <v>1398.6</v>
      </c>
      <c r="G189" s="26">
        <f>G185*5</f>
        <v>36</v>
      </c>
      <c r="H189" s="26">
        <f>H185*5</f>
        <v>89.5</v>
      </c>
      <c r="I189" s="26">
        <f>I185*5</f>
        <v>30.5</v>
      </c>
      <c r="J189" s="30"/>
      <c r="K189" s="26">
        <f>K185*5</f>
        <v>182.5</v>
      </c>
      <c r="L189" s="26">
        <f>L185*5</f>
        <v>19.25</v>
      </c>
      <c r="M189" s="26">
        <f>M185*5</f>
        <v>5</v>
      </c>
      <c r="N189" s="26">
        <f>N185*5</f>
        <v>4</v>
      </c>
      <c r="O189" s="26">
        <f>O185*5</f>
        <v>104</v>
      </c>
      <c r="P189" s="26">
        <v>0.2</v>
      </c>
      <c r="Q189" s="26">
        <f>Q185*5</f>
        <v>2.25</v>
      </c>
      <c r="R189" s="26">
        <f>R185*5</f>
        <v>26.25</v>
      </c>
      <c r="S189" s="26">
        <f>S185*5</f>
        <v>22.25</v>
      </c>
      <c r="T189" s="26">
        <f>T185*5</f>
        <v>28.5</v>
      </c>
      <c r="U189" s="26">
        <f>U185*5</f>
        <v>12.5</v>
      </c>
      <c r="V189" s="23"/>
    </row>
    <row r="190" spans="1:22" ht="13.5" customHeight="1" x14ac:dyDescent="0.2">
      <c r="A190" s="7" t="s">
        <v>35</v>
      </c>
      <c r="B190" s="58">
        <f t="shared" si="46"/>
        <v>3705.6399999999994</v>
      </c>
      <c r="C190" s="26">
        <v>1478.34</v>
      </c>
      <c r="D190" s="32"/>
      <c r="E190" s="24">
        <f>E185*6</f>
        <v>199.98</v>
      </c>
      <c r="F190" s="27">
        <f t="shared" si="47"/>
        <v>1678.32</v>
      </c>
      <c r="G190" s="26">
        <f>G185*6</f>
        <v>43.2</v>
      </c>
      <c r="H190" s="26">
        <f>H185*6</f>
        <v>107.39999999999999</v>
      </c>
      <c r="I190" s="26">
        <f>I185*6</f>
        <v>36.599999999999994</v>
      </c>
      <c r="J190" s="30"/>
      <c r="K190" s="26">
        <f>K185*6</f>
        <v>219</v>
      </c>
      <c r="L190" s="26">
        <f>L185*6</f>
        <v>23.1</v>
      </c>
      <c r="M190" s="26">
        <f>M185*6</f>
        <v>6</v>
      </c>
      <c r="N190" s="26">
        <f>N185*6</f>
        <v>4.8000000000000007</v>
      </c>
      <c r="O190" s="26">
        <f>O185*6</f>
        <v>124.80000000000001</v>
      </c>
      <c r="P190" s="26">
        <v>0.24</v>
      </c>
      <c r="Q190" s="26">
        <f>Q185*6</f>
        <v>2.7</v>
      </c>
      <c r="R190" s="26">
        <f>R185*6</f>
        <v>31.5</v>
      </c>
      <c r="S190" s="26">
        <f>S185*6</f>
        <v>26.700000000000003</v>
      </c>
      <c r="T190" s="26">
        <f>T185*6</f>
        <v>34.200000000000003</v>
      </c>
      <c r="U190" s="26">
        <f>U185*6</f>
        <v>15</v>
      </c>
      <c r="V190" s="28">
        <f>V30</f>
        <v>1352.08</v>
      </c>
    </row>
    <row r="191" spans="1:22" ht="13.5" customHeight="1" x14ac:dyDescent="0.2">
      <c r="A191" s="7" t="s">
        <v>36</v>
      </c>
      <c r="B191" s="58">
        <f t="shared" si="46"/>
        <v>4097.8999999999996</v>
      </c>
      <c r="C191" s="26">
        <v>1724.73</v>
      </c>
      <c r="D191" s="32"/>
      <c r="E191" s="24">
        <f>E185*7</f>
        <v>233.31</v>
      </c>
      <c r="F191" s="27">
        <f t="shared" si="47"/>
        <v>1958.04</v>
      </c>
      <c r="G191" s="26">
        <f>G185*7</f>
        <v>50.4</v>
      </c>
      <c r="H191" s="26">
        <f>H185*7</f>
        <v>125.29999999999998</v>
      </c>
      <c r="I191" s="26">
        <f>I185*7</f>
        <v>42.699999999999996</v>
      </c>
      <c r="J191" s="30"/>
      <c r="K191" s="26">
        <f>K185*7</f>
        <v>255.5</v>
      </c>
      <c r="L191" s="26">
        <f>L185*7</f>
        <v>26.95</v>
      </c>
      <c r="M191" s="26">
        <f>M185*7</f>
        <v>7</v>
      </c>
      <c r="N191" s="26">
        <f>N185*7</f>
        <v>5.6000000000000005</v>
      </c>
      <c r="O191" s="26">
        <f>O185*7</f>
        <v>145.6</v>
      </c>
      <c r="P191" s="26">
        <v>0.28000000000000003</v>
      </c>
      <c r="Q191" s="26">
        <f>Q185*7</f>
        <v>3.15</v>
      </c>
      <c r="R191" s="26">
        <f>R185*7</f>
        <v>36.75</v>
      </c>
      <c r="S191" s="26">
        <f>S185*7</f>
        <v>31.150000000000002</v>
      </c>
      <c r="T191" s="26">
        <f>T185*7</f>
        <v>39.9</v>
      </c>
      <c r="U191" s="26">
        <f>U185*7</f>
        <v>17.5</v>
      </c>
      <c r="V191" s="28">
        <f>V190</f>
        <v>1352.08</v>
      </c>
    </row>
    <row r="192" spans="1:22" ht="13.5" customHeight="1" x14ac:dyDescent="0.2">
      <c r="A192" s="7" t="s">
        <v>37</v>
      </c>
      <c r="B192" s="58">
        <f t="shared" si="46"/>
        <v>4490.16</v>
      </c>
      <c r="C192" s="26">
        <v>1971.12</v>
      </c>
      <c r="D192" s="32"/>
      <c r="E192" s="24">
        <f>E185*8</f>
        <v>266.64</v>
      </c>
      <c r="F192" s="27">
        <f t="shared" si="47"/>
        <v>2237.7599999999998</v>
      </c>
      <c r="G192" s="26">
        <f>G185*8</f>
        <v>57.6</v>
      </c>
      <c r="H192" s="26">
        <f>H185*8</f>
        <v>143.19999999999999</v>
      </c>
      <c r="I192" s="26">
        <f>I185*8</f>
        <v>48.8</v>
      </c>
      <c r="J192" s="30"/>
      <c r="K192" s="26">
        <f>K185*8</f>
        <v>292</v>
      </c>
      <c r="L192" s="26">
        <f>L185*8</f>
        <v>30.8</v>
      </c>
      <c r="M192" s="26">
        <f>M185*8</f>
        <v>8</v>
      </c>
      <c r="N192" s="26">
        <f>N185*8</f>
        <v>6.4</v>
      </c>
      <c r="O192" s="26">
        <f>O185*8</f>
        <v>166.4</v>
      </c>
      <c r="P192" s="26">
        <v>0.32</v>
      </c>
      <c r="Q192" s="26">
        <f>Q185*8</f>
        <v>3.6</v>
      </c>
      <c r="R192" s="26">
        <f>R185*8</f>
        <v>42</v>
      </c>
      <c r="S192" s="26">
        <f>S185*8</f>
        <v>35.6</v>
      </c>
      <c r="T192" s="26">
        <f>T185*8</f>
        <v>45.6</v>
      </c>
      <c r="U192" s="26">
        <f>U185*8</f>
        <v>20</v>
      </c>
      <c r="V192" s="28">
        <f>V190</f>
        <v>1352.08</v>
      </c>
    </row>
    <row r="193" spans="1:22" ht="24" customHeight="1" x14ac:dyDescent="0.2">
      <c r="A193" s="70" t="s">
        <v>57</v>
      </c>
      <c r="B193" s="30"/>
      <c r="C193" s="30"/>
      <c r="D193" s="30"/>
      <c r="E193" s="30"/>
      <c r="F193" s="31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51"/>
      <c r="U193" s="51"/>
      <c r="V193" s="23"/>
    </row>
    <row r="194" spans="1:22" ht="13.5" customHeight="1" x14ac:dyDescent="0.2">
      <c r="A194" s="7" t="s">
        <v>30</v>
      </c>
      <c r="B194" s="58">
        <f t="shared" si="46"/>
        <v>970.42555555555566</v>
      </c>
      <c r="C194" s="32" t="s">
        <v>47</v>
      </c>
      <c r="D194" s="26">
        <v>824.55555555555554</v>
      </c>
      <c r="E194" s="26">
        <v>33.33</v>
      </c>
      <c r="F194" s="27">
        <f t="shared" si="47"/>
        <v>857.88555555555558</v>
      </c>
      <c r="G194" s="26">
        <f>G185</f>
        <v>7.2</v>
      </c>
      <c r="H194" s="26">
        <f>H185</f>
        <v>17.899999999999999</v>
      </c>
      <c r="I194" s="26">
        <v>6.1</v>
      </c>
      <c r="J194" s="30"/>
      <c r="K194" s="26">
        <f>K185</f>
        <v>36.5</v>
      </c>
      <c r="L194" s="26">
        <v>3.85</v>
      </c>
      <c r="M194" s="26">
        <v>1</v>
      </c>
      <c r="N194" s="26">
        <v>0.8</v>
      </c>
      <c r="O194" s="26">
        <f>O185</f>
        <v>20.8</v>
      </c>
      <c r="P194" s="26">
        <v>0.04</v>
      </c>
      <c r="Q194" s="26">
        <f>Q185</f>
        <v>0.45</v>
      </c>
      <c r="R194" s="26">
        <f>R185</f>
        <v>5.25</v>
      </c>
      <c r="S194" s="26">
        <v>4.45</v>
      </c>
      <c r="T194" s="26">
        <v>5.7</v>
      </c>
      <c r="U194" s="26">
        <f>U23</f>
        <v>2.5</v>
      </c>
      <c r="V194" s="50"/>
    </row>
    <row r="195" spans="1:22" ht="13.5" customHeight="1" x14ac:dyDescent="0.2">
      <c r="A195" s="7" t="s">
        <v>31</v>
      </c>
      <c r="B195" s="58">
        <f t="shared" si="46"/>
        <v>1940.8600000000001</v>
      </c>
      <c r="C195" s="32"/>
      <c r="D195" s="26">
        <v>1649.12</v>
      </c>
      <c r="E195" s="26">
        <v>66.66</v>
      </c>
      <c r="F195" s="27">
        <f t="shared" si="47"/>
        <v>1715.78</v>
      </c>
      <c r="G195" s="26">
        <f>G194*2</f>
        <v>14.4</v>
      </c>
      <c r="H195" s="26">
        <f>H194*2</f>
        <v>35.799999999999997</v>
      </c>
      <c r="I195" s="26">
        <f>I194*2</f>
        <v>12.2</v>
      </c>
      <c r="J195" s="30"/>
      <c r="K195" s="26">
        <f>K194*2</f>
        <v>73</v>
      </c>
      <c r="L195" s="26">
        <f>L194*2</f>
        <v>7.7</v>
      </c>
      <c r="M195" s="26">
        <f>M194*2</f>
        <v>2</v>
      </c>
      <c r="N195" s="26">
        <f>N194*2</f>
        <v>1.6</v>
      </c>
      <c r="O195" s="26">
        <f>O194*2</f>
        <v>41.6</v>
      </c>
      <c r="P195" s="26">
        <v>0.08</v>
      </c>
      <c r="Q195" s="26">
        <f>Q194*2</f>
        <v>0.9</v>
      </c>
      <c r="R195" s="26">
        <f>R194*2</f>
        <v>10.5</v>
      </c>
      <c r="S195" s="26">
        <f>S194*2</f>
        <v>8.9</v>
      </c>
      <c r="T195" s="26">
        <f>T194*2</f>
        <v>11.4</v>
      </c>
      <c r="U195" s="26">
        <f>U194*2</f>
        <v>5</v>
      </c>
      <c r="V195" s="50"/>
    </row>
    <row r="196" spans="1:22" ht="13.5" customHeight="1" x14ac:dyDescent="0.2">
      <c r="A196" s="7" t="s">
        <v>32</v>
      </c>
      <c r="B196" s="58">
        <f t="shared" si="46"/>
        <v>2911.2899999999995</v>
      </c>
      <c r="C196" s="32"/>
      <c r="D196" s="26">
        <v>2473.6799999999998</v>
      </c>
      <c r="E196" s="26">
        <v>99.99</v>
      </c>
      <c r="F196" s="27">
        <f t="shared" si="47"/>
        <v>2573.6699999999996</v>
      </c>
      <c r="G196" s="26">
        <f>G194*3</f>
        <v>21.6</v>
      </c>
      <c r="H196" s="26">
        <f>H194*3</f>
        <v>53.699999999999996</v>
      </c>
      <c r="I196" s="26">
        <f>I194*3</f>
        <v>18.299999999999997</v>
      </c>
      <c r="J196" s="30"/>
      <c r="K196" s="26">
        <f>K194*3</f>
        <v>109.5</v>
      </c>
      <c r="L196" s="26">
        <f>L194*3</f>
        <v>11.55</v>
      </c>
      <c r="M196" s="26">
        <f>M194*3</f>
        <v>3</v>
      </c>
      <c r="N196" s="26">
        <f>N194*3</f>
        <v>2.4000000000000004</v>
      </c>
      <c r="O196" s="26">
        <f>O194*3</f>
        <v>62.400000000000006</v>
      </c>
      <c r="P196" s="26">
        <v>0.12</v>
      </c>
      <c r="Q196" s="26">
        <f>Q194*3</f>
        <v>1.35</v>
      </c>
      <c r="R196" s="26">
        <f>R194*3</f>
        <v>15.75</v>
      </c>
      <c r="S196" s="26">
        <f>S194*3</f>
        <v>13.350000000000001</v>
      </c>
      <c r="T196" s="26">
        <f>T194*3</f>
        <v>17.100000000000001</v>
      </c>
      <c r="U196" s="26">
        <f>U194*3</f>
        <v>7.5</v>
      </c>
      <c r="V196" s="50"/>
    </row>
    <row r="197" spans="1:22" ht="13.5" customHeight="1" x14ac:dyDescent="0.2">
      <c r="A197" s="7" t="s">
        <v>33</v>
      </c>
      <c r="B197" s="58">
        <f t="shared" si="46"/>
        <v>3881.7200000000003</v>
      </c>
      <c r="C197" s="32"/>
      <c r="D197" s="26">
        <v>3298.24</v>
      </c>
      <c r="E197" s="26">
        <v>133.32</v>
      </c>
      <c r="F197" s="27">
        <f t="shared" si="47"/>
        <v>3431.56</v>
      </c>
      <c r="G197" s="26">
        <f>G194*4</f>
        <v>28.8</v>
      </c>
      <c r="H197" s="26">
        <f>H194*4</f>
        <v>71.599999999999994</v>
      </c>
      <c r="I197" s="26">
        <f>I194*4</f>
        <v>24.4</v>
      </c>
      <c r="J197" s="30"/>
      <c r="K197" s="26">
        <f>K194*4</f>
        <v>146</v>
      </c>
      <c r="L197" s="26">
        <f>L194*4</f>
        <v>15.4</v>
      </c>
      <c r="M197" s="26">
        <f>M194*4</f>
        <v>4</v>
      </c>
      <c r="N197" s="26">
        <f>N194*4</f>
        <v>3.2</v>
      </c>
      <c r="O197" s="26">
        <f>O194*4</f>
        <v>83.2</v>
      </c>
      <c r="P197" s="26">
        <v>0.16</v>
      </c>
      <c r="Q197" s="26">
        <f>Q194*4</f>
        <v>1.8</v>
      </c>
      <c r="R197" s="26">
        <f>R194*4</f>
        <v>21</v>
      </c>
      <c r="S197" s="26">
        <f>S194*4</f>
        <v>17.8</v>
      </c>
      <c r="T197" s="26">
        <f>T194*4</f>
        <v>22.8</v>
      </c>
      <c r="U197" s="26">
        <f>U194*4</f>
        <v>10</v>
      </c>
      <c r="V197" s="50"/>
    </row>
    <row r="198" spans="1:22" ht="13.5" customHeight="1" x14ac:dyDescent="0.2">
      <c r="A198" s="7" t="s">
        <v>34</v>
      </c>
      <c r="B198" s="58">
        <f t="shared" si="46"/>
        <v>4852.1499999999996</v>
      </c>
      <c r="C198" s="32"/>
      <c r="D198" s="26">
        <v>4122.8</v>
      </c>
      <c r="E198" s="26">
        <v>166.64999999999998</v>
      </c>
      <c r="F198" s="27">
        <f t="shared" si="47"/>
        <v>4289.45</v>
      </c>
      <c r="G198" s="26">
        <f>G194*5</f>
        <v>36</v>
      </c>
      <c r="H198" s="26">
        <f>H194*5</f>
        <v>89.5</v>
      </c>
      <c r="I198" s="26">
        <f>I194*5</f>
        <v>30.5</v>
      </c>
      <c r="J198" s="30"/>
      <c r="K198" s="26">
        <f>K194*5</f>
        <v>182.5</v>
      </c>
      <c r="L198" s="26">
        <f>L194*5</f>
        <v>19.25</v>
      </c>
      <c r="M198" s="26">
        <f>M194*5</f>
        <v>5</v>
      </c>
      <c r="N198" s="26">
        <f>N194*5</f>
        <v>4</v>
      </c>
      <c r="O198" s="26">
        <f>O194*5</f>
        <v>104</v>
      </c>
      <c r="P198" s="26">
        <v>0.2</v>
      </c>
      <c r="Q198" s="26">
        <f>Q194*5</f>
        <v>2.25</v>
      </c>
      <c r="R198" s="26">
        <f>R194*5</f>
        <v>26.25</v>
      </c>
      <c r="S198" s="26">
        <f>S194*5</f>
        <v>22.25</v>
      </c>
      <c r="T198" s="26">
        <f>T194*5</f>
        <v>28.5</v>
      </c>
      <c r="U198" s="26">
        <f>U194*5</f>
        <v>12.5</v>
      </c>
      <c r="V198" s="50"/>
    </row>
    <row r="199" spans="1:22" ht="13.5" customHeight="1" x14ac:dyDescent="0.2">
      <c r="A199" s="7" t="s">
        <v>35</v>
      </c>
      <c r="B199" s="58">
        <f t="shared" si="46"/>
        <v>7174.6599999999989</v>
      </c>
      <c r="C199" s="32"/>
      <c r="D199" s="26">
        <v>4947.3599999999997</v>
      </c>
      <c r="E199" s="26">
        <v>199.98</v>
      </c>
      <c r="F199" s="27">
        <f t="shared" si="47"/>
        <v>5147.3399999999992</v>
      </c>
      <c r="G199" s="26">
        <f>G194*6</f>
        <v>43.2</v>
      </c>
      <c r="H199" s="26">
        <f>H194*6</f>
        <v>107.39999999999999</v>
      </c>
      <c r="I199" s="26">
        <f>I194*6</f>
        <v>36.599999999999994</v>
      </c>
      <c r="J199" s="30"/>
      <c r="K199" s="26">
        <f>K194*6</f>
        <v>219</v>
      </c>
      <c r="L199" s="26">
        <f>L194*6</f>
        <v>23.1</v>
      </c>
      <c r="M199" s="26">
        <f>M194*6</f>
        <v>6</v>
      </c>
      <c r="N199" s="26">
        <f>N194*6</f>
        <v>4.8000000000000007</v>
      </c>
      <c r="O199" s="26">
        <f>O194*6</f>
        <v>124.80000000000001</v>
      </c>
      <c r="P199" s="26">
        <v>0.24</v>
      </c>
      <c r="Q199" s="26">
        <f>Q194*6</f>
        <v>2.7</v>
      </c>
      <c r="R199" s="26">
        <f>R194*6</f>
        <v>31.5</v>
      </c>
      <c r="S199" s="26">
        <f>S194*6</f>
        <v>26.700000000000003</v>
      </c>
      <c r="T199" s="26">
        <f>T194*6</f>
        <v>34.200000000000003</v>
      </c>
      <c r="U199" s="26">
        <f>U194*6</f>
        <v>15</v>
      </c>
      <c r="V199" s="28">
        <f>V30</f>
        <v>1352.08</v>
      </c>
    </row>
    <row r="200" spans="1:22" ht="13.5" customHeight="1" x14ac:dyDescent="0.2">
      <c r="A200" s="7" t="s">
        <v>36</v>
      </c>
      <c r="B200" s="58">
        <f t="shared" si="46"/>
        <v>8145.0899999999992</v>
      </c>
      <c r="C200" s="32"/>
      <c r="D200" s="26">
        <v>5771.92</v>
      </c>
      <c r="E200" s="26">
        <v>233.31</v>
      </c>
      <c r="F200" s="27">
        <f t="shared" si="47"/>
        <v>6005.2300000000005</v>
      </c>
      <c r="G200" s="26">
        <f>G194*7</f>
        <v>50.4</v>
      </c>
      <c r="H200" s="26">
        <f>H194*7</f>
        <v>125.29999999999998</v>
      </c>
      <c r="I200" s="26">
        <f>I194*7</f>
        <v>42.699999999999996</v>
      </c>
      <c r="J200" s="30"/>
      <c r="K200" s="26">
        <f>K194*7</f>
        <v>255.5</v>
      </c>
      <c r="L200" s="26">
        <f>L194*7</f>
        <v>26.95</v>
      </c>
      <c r="M200" s="26">
        <f>M194*7</f>
        <v>7</v>
      </c>
      <c r="N200" s="26">
        <f>N194*7</f>
        <v>5.6000000000000005</v>
      </c>
      <c r="O200" s="26">
        <f>O194*7</f>
        <v>145.6</v>
      </c>
      <c r="P200" s="26">
        <v>0.28000000000000003</v>
      </c>
      <c r="Q200" s="26">
        <f>Q194*7</f>
        <v>3.15</v>
      </c>
      <c r="R200" s="26">
        <f>R194*7</f>
        <v>36.75</v>
      </c>
      <c r="S200" s="26">
        <f>S194*7</f>
        <v>31.150000000000002</v>
      </c>
      <c r="T200" s="26">
        <f>T194*7</f>
        <v>39.9</v>
      </c>
      <c r="U200" s="26">
        <f>U194*7</f>
        <v>17.5</v>
      </c>
      <c r="V200" s="28">
        <f>V31</f>
        <v>1352.08</v>
      </c>
    </row>
    <row r="201" spans="1:22" ht="13.5" customHeight="1" x14ac:dyDescent="0.2">
      <c r="A201" s="7" t="s">
        <v>37</v>
      </c>
      <c r="B201" s="58">
        <f t="shared" si="46"/>
        <v>9115.52</v>
      </c>
      <c r="C201" s="32"/>
      <c r="D201" s="26">
        <v>6596.48</v>
      </c>
      <c r="E201" s="26">
        <v>266.64</v>
      </c>
      <c r="F201" s="27">
        <f t="shared" si="47"/>
        <v>6863.12</v>
      </c>
      <c r="G201" s="26">
        <f>G194*8</f>
        <v>57.6</v>
      </c>
      <c r="H201" s="26">
        <f>H194*8</f>
        <v>143.19999999999999</v>
      </c>
      <c r="I201" s="26">
        <f>I194*8</f>
        <v>48.8</v>
      </c>
      <c r="J201" s="30"/>
      <c r="K201" s="26">
        <f>K194*8</f>
        <v>292</v>
      </c>
      <c r="L201" s="26">
        <f>L194*8</f>
        <v>30.8</v>
      </c>
      <c r="M201" s="26">
        <f>M194*8</f>
        <v>8</v>
      </c>
      <c r="N201" s="26">
        <f>N194*8</f>
        <v>6.4</v>
      </c>
      <c r="O201" s="26">
        <f>O194*8</f>
        <v>166.4</v>
      </c>
      <c r="P201" s="26">
        <v>0.32</v>
      </c>
      <c r="Q201" s="26">
        <f>Q194*8</f>
        <v>3.6</v>
      </c>
      <c r="R201" s="26">
        <f>R194*8</f>
        <v>42</v>
      </c>
      <c r="S201" s="26">
        <f>S194*8</f>
        <v>35.6</v>
      </c>
      <c r="T201" s="26">
        <f>T194*8</f>
        <v>45.6</v>
      </c>
      <c r="U201" s="26">
        <f>U194*8</f>
        <v>20</v>
      </c>
      <c r="V201" s="28">
        <f>V32</f>
        <v>1352.08</v>
      </c>
    </row>
    <row r="202" spans="1:22" ht="18" customHeight="1" x14ac:dyDescent="0.2">
      <c r="A202" s="41" t="s">
        <v>42</v>
      </c>
      <c r="B202" s="41"/>
      <c r="C202" s="41"/>
      <c r="D202" s="41"/>
      <c r="E202" s="41"/>
      <c r="F202" s="41"/>
      <c r="G202" s="43"/>
      <c r="H202" s="41"/>
      <c r="I202" s="41"/>
      <c r="J202" s="43"/>
      <c r="K202" s="41"/>
      <c r="L202" s="41"/>
      <c r="M202" s="41"/>
      <c r="N202" s="41"/>
      <c r="O202" s="43"/>
      <c r="P202" s="43"/>
      <c r="Q202" s="43"/>
      <c r="R202" s="43"/>
    </row>
    <row r="203" spans="1:22" s="76" customFormat="1" ht="18" customHeight="1" x14ac:dyDescent="0.2">
      <c r="A203" s="73" t="s">
        <v>59</v>
      </c>
      <c r="B203" s="74"/>
      <c r="C203" s="74"/>
      <c r="D203" s="74"/>
      <c r="E203" s="74"/>
      <c r="F203" s="75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V203" s="5"/>
    </row>
    <row r="204" spans="1:22" s="80" customFormat="1" ht="39" customHeight="1" x14ac:dyDescent="0.2">
      <c r="A204" s="77" t="s">
        <v>2</v>
      </c>
      <c r="B204" s="12" t="s">
        <v>3</v>
      </c>
      <c r="C204" s="78" t="s">
        <v>43</v>
      </c>
      <c r="D204" s="78" t="s">
        <v>44</v>
      </c>
      <c r="E204" s="13" t="s">
        <v>49</v>
      </c>
      <c r="F204" s="13" t="s">
        <v>50</v>
      </c>
      <c r="G204" s="14" t="s">
        <v>8</v>
      </c>
      <c r="H204" s="14" t="s">
        <v>9</v>
      </c>
      <c r="I204" s="12" t="s">
        <v>10</v>
      </c>
      <c r="J204" s="14" t="s">
        <v>11</v>
      </c>
      <c r="K204" s="15" t="s">
        <v>12</v>
      </c>
      <c r="L204" s="12" t="s">
        <v>13</v>
      </c>
      <c r="M204" s="12" t="s">
        <v>14</v>
      </c>
      <c r="N204" s="16" t="s">
        <v>15</v>
      </c>
      <c r="O204" s="12" t="s">
        <v>16</v>
      </c>
      <c r="P204" s="17" t="s">
        <v>17</v>
      </c>
      <c r="Q204" s="17" t="s">
        <v>18</v>
      </c>
      <c r="R204" s="17" t="s">
        <v>19</v>
      </c>
      <c r="S204" s="17" t="s">
        <v>20</v>
      </c>
      <c r="T204" s="17" t="s">
        <v>21</v>
      </c>
      <c r="U204" s="17" t="s">
        <v>22</v>
      </c>
      <c r="V204" s="79" t="s">
        <v>23</v>
      </c>
    </row>
    <row r="205" spans="1:22" s="76" customFormat="1" ht="14.25" customHeight="1" x14ac:dyDescent="0.2">
      <c r="A205" s="81" t="s">
        <v>27</v>
      </c>
      <c r="B205" s="82">
        <f>SUM(F205:V205)</f>
        <v>5635.08</v>
      </c>
      <c r="C205" s="61">
        <v>2217.5</v>
      </c>
      <c r="D205" s="59"/>
      <c r="E205" s="27">
        <v>500</v>
      </c>
      <c r="F205" s="27">
        <f>SUM(C205:E205)</f>
        <v>2717.5</v>
      </c>
      <c r="G205" s="82">
        <f>G182</f>
        <v>175</v>
      </c>
      <c r="H205" s="82">
        <v>316</v>
      </c>
      <c r="I205" s="82">
        <v>77</v>
      </c>
      <c r="J205" s="30"/>
      <c r="K205" s="82">
        <v>434</v>
      </c>
      <c r="L205" s="82">
        <v>48</v>
      </c>
      <c r="M205" s="82">
        <v>12</v>
      </c>
      <c r="N205" s="82">
        <v>10</v>
      </c>
      <c r="O205" s="82">
        <v>272</v>
      </c>
      <c r="P205" s="82">
        <v>0.5</v>
      </c>
      <c r="Q205" s="82">
        <v>5</v>
      </c>
      <c r="R205" s="82">
        <v>61.5</v>
      </c>
      <c r="S205" s="83">
        <v>56.5</v>
      </c>
      <c r="T205" s="83">
        <v>68</v>
      </c>
      <c r="U205" s="83">
        <v>30</v>
      </c>
      <c r="V205" s="84">
        <f>V201</f>
        <v>1352.08</v>
      </c>
    </row>
    <row r="206" spans="1:22" s="76" customFormat="1" ht="14.25" customHeight="1" x14ac:dyDescent="0.2">
      <c r="A206" s="81" t="s">
        <v>28</v>
      </c>
      <c r="B206" s="82">
        <f t="shared" ref="B206:B224" si="48">SUM(F206:V206)</f>
        <v>10838.58</v>
      </c>
      <c r="C206" s="59"/>
      <c r="D206" s="61">
        <v>7421</v>
      </c>
      <c r="E206" s="85">
        <v>500</v>
      </c>
      <c r="F206" s="27">
        <f t="shared" ref="F206:F224" si="49">SUM(C206:E206)</f>
        <v>7921</v>
      </c>
      <c r="G206" s="82">
        <f>G183</f>
        <v>175</v>
      </c>
      <c r="H206" s="82">
        <v>316</v>
      </c>
      <c r="I206" s="82">
        <v>77</v>
      </c>
      <c r="J206" s="30"/>
      <c r="K206" s="82">
        <v>434</v>
      </c>
      <c r="L206" s="82">
        <v>48</v>
      </c>
      <c r="M206" s="82">
        <v>12</v>
      </c>
      <c r="N206" s="82">
        <v>10</v>
      </c>
      <c r="O206" s="82">
        <v>272</v>
      </c>
      <c r="P206" s="82">
        <v>0.5</v>
      </c>
      <c r="Q206" s="82">
        <v>5</v>
      </c>
      <c r="R206" s="82">
        <v>61.5</v>
      </c>
      <c r="S206" s="83">
        <v>56.5</v>
      </c>
      <c r="T206" s="83">
        <v>68</v>
      </c>
      <c r="U206" s="83">
        <v>30</v>
      </c>
      <c r="V206" s="84">
        <f>V205</f>
        <v>1352.08</v>
      </c>
    </row>
    <row r="207" spans="1:22" s="76" customFormat="1" ht="14.25" customHeight="1" x14ac:dyDescent="0.2">
      <c r="A207" s="86" t="s">
        <v>54</v>
      </c>
      <c r="B207" s="30"/>
      <c r="C207" s="30"/>
      <c r="D207" s="30"/>
      <c r="E207" s="27"/>
      <c r="F207" s="27"/>
      <c r="G207" s="63"/>
      <c r="H207" s="63"/>
      <c r="I207" s="63"/>
      <c r="J207" s="30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84"/>
    </row>
    <row r="208" spans="1:22" s="76" customFormat="1" ht="14.25" customHeight="1" x14ac:dyDescent="0.2">
      <c r="A208" s="87" t="s">
        <v>30</v>
      </c>
      <c r="B208" s="82">
        <f t="shared" si="48"/>
        <v>414.48888888888888</v>
      </c>
      <c r="C208" s="26">
        <v>246.38888888888889</v>
      </c>
      <c r="D208" s="32"/>
      <c r="E208" s="27">
        <v>55.56</v>
      </c>
      <c r="F208" s="27">
        <f t="shared" si="49"/>
        <v>301.94888888888886</v>
      </c>
      <c r="G208" s="82">
        <f>G185</f>
        <v>7.2</v>
      </c>
      <c r="H208" s="82">
        <v>17.899999999999999</v>
      </c>
      <c r="I208" s="82">
        <v>6.1</v>
      </c>
      <c r="J208" s="30"/>
      <c r="K208" s="82">
        <f>K194</f>
        <v>36.5</v>
      </c>
      <c r="L208" s="82">
        <v>3.85</v>
      </c>
      <c r="M208" s="82">
        <v>1</v>
      </c>
      <c r="N208" s="82">
        <v>0.8</v>
      </c>
      <c r="O208" s="82">
        <v>20.8</v>
      </c>
      <c r="P208" s="26">
        <v>0.04</v>
      </c>
      <c r="Q208" s="82">
        <v>0.45</v>
      </c>
      <c r="R208" s="82">
        <v>5.25</v>
      </c>
      <c r="S208" s="83">
        <v>4.45</v>
      </c>
      <c r="T208" s="83">
        <v>5.7</v>
      </c>
      <c r="U208" s="83">
        <f>U194</f>
        <v>2.5</v>
      </c>
      <c r="V208" s="84"/>
    </row>
    <row r="209" spans="1:22" s="76" customFormat="1" ht="14.25" customHeight="1" x14ac:dyDescent="0.2">
      <c r="A209" s="87" t="s">
        <v>31</v>
      </c>
      <c r="B209" s="82">
        <f t="shared" si="48"/>
        <v>828.97777777777776</v>
      </c>
      <c r="C209" s="26">
        <v>492.77777777777777</v>
      </c>
      <c r="D209" s="32"/>
      <c r="E209" s="27">
        <f>E208*2</f>
        <v>111.12</v>
      </c>
      <c r="F209" s="27">
        <f t="shared" si="49"/>
        <v>603.89777777777772</v>
      </c>
      <c r="G209" s="82">
        <f>G208*2</f>
        <v>14.4</v>
      </c>
      <c r="H209" s="82">
        <f>H208*2</f>
        <v>35.799999999999997</v>
      </c>
      <c r="I209" s="82">
        <v>12.2</v>
      </c>
      <c r="J209" s="30"/>
      <c r="K209" s="82">
        <f>K208*2</f>
        <v>73</v>
      </c>
      <c r="L209" s="82">
        <v>7.7</v>
      </c>
      <c r="M209" s="82">
        <v>2</v>
      </c>
      <c r="N209" s="82">
        <v>1.6</v>
      </c>
      <c r="O209" s="82">
        <v>41.6</v>
      </c>
      <c r="P209" s="26">
        <v>0.08</v>
      </c>
      <c r="Q209" s="82">
        <v>0.9</v>
      </c>
      <c r="R209" s="82">
        <v>10.5</v>
      </c>
      <c r="S209" s="83">
        <v>8.9</v>
      </c>
      <c r="T209" s="83">
        <v>11.4</v>
      </c>
      <c r="U209" s="83">
        <f>U208*2</f>
        <v>5</v>
      </c>
      <c r="V209" s="84"/>
    </row>
    <row r="210" spans="1:22" s="76" customFormat="1" ht="14.25" customHeight="1" x14ac:dyDescent="0.2">
      <c r="A210" s="87" t="s">
        <v>32</v>
      </c>
      <c r="B210" s="82">
        <f t="shared" si="48"/>
        <v>1243.4666666666665</v>
      </c>
      <c r="C210" s="26">
        <v>739.16666666666663</v>
      </c>
      <c r="D210" s="32"/>
      <c r="E210" s="27">
        <f>E208*3</f>
        <v>166.68</v>
      </c>
      <c r="F210" s="27">
        <f t="shared" si="49"/>
        <v>905.84666666666658</v>
      </c>
      <c r="G210" s="82">
        <f>G208*3</f>
        <v>21.6</v>
      </c>
      <c r="H210" s="82">
        <f>H208*3</f>
        <v>53.699999999999996</v>
      </c>
      <c r="I210" s="82">
        <v>18.299999999999997</v>
      </c>
      <c r="J210" s="30"/>
      <c r="K210" s="82">
        <f>K208*3</f>
        <v>109.5</v>
      </c>
      <c r="L210" s="82">
        <v>11.55</v>
      </c>
      <c r="M210" s="82">
        <v>3</v>
      </c>
      <c r="N210" s="82">
        <v>2.4000000000000004</v>
      </c>
      <c r="O210" s="82">
        <v>62.400000000000006</v>
      </c>
      <c r="P210" s="26">
        <v>0.12</v>
      </c>
      <c r="Q210" s="82">
        <v>1.35</v>
      </c>
      <c r="R210" s="82">
        <v>15.75</v>
      </c>
      <c r="S210" s="83">
        <v>13.350000000000001</v>
      </c>
      <c r="T210" s="83">
        <v>17.100000000000001</v>
      </c>
      <c r="U210" s="83">
        <f>U208*3</f>
        <v>7.5</v>
      </c>
      <c r="V210" s="84"/>
    </row>
    <row r="211" spans="1:22" s="76" customFormat="1" ht="14.25" customHeight="1" x14ac:dyDescent="0.2">
      <c r="A211" s="87" t="s">
        <v>33</v>
      </c>
      <c r="B211" s="82">
        <f t="shared" si="48"/>
        <v>1657.9555555555555</v>
      </c>
      <c r="C211" s="26">
        <v>985.55555555555554</v>
      </c>
      <c r="D211" s="32"/>
      <c r="E211" s="27">
        <f>E208*4</f>
        <v>222.24</v>
      </c>
      <c r="F211" s="27">
        <f t="shared" si="49"/>
        <v>1207.7955555555554</v>
      </c>
      <c r="G211" s="82">
        <f>G197</f>
        <v>28.8</v>
      </c>
      <c r="H211" s="82">
        <f>H208*4</f>
        <v>71.599999999999994</v>
      </c>
      <c r="I211" s="82">
        <v>24.4</v>
      </c>
      <c r="J211" s="30"/>
      <c r="K211" s="82">
        <f>K208*4</f>
        <v>146</v>
      </c>
      <c r="L211" s="82">
        <v>15.4</v>
      </c>
      <c r="M211" s="82">
        <v>4</v>
      </c>
      <c r="N211" s="82">
        <v>3.2</v>
      </c>
      <c r="O211" s="82">
        <v>83.2</v>
      </c>
      <c r="P211" s="26">
        <v>0.16</v>
      </c>
      <c r="Q211" s="82">
        <v>1.8</v>
      </c>
      <c r="R211" s="82">
        <v>21</v>
      </c>
      <c r="S211" s="83">
        <v>17.8</v>
      </c>
      <c r="T211" s="83">
        <v>22.8</v>
      </c>
      <c r="U211" s="83">
        <f>U208*4</f>
        <v>10</v>
      </c>
      <c r="V211" s="84"/>
    </row>
    <row r="212" spans="1:22" s="76" customFormat="1" ht="14.25" customHeight="1" x14ac:dyDescent="0.2">
      <c r="A212" s="87" t="s">
        <v>34</v>
      </c>
      <c r="B212" s="82">
        <f t="shared" si="48"/>
        <v>2072.4499999999998</v>
      </c>
      <c r="C212" s="26">
        <v>1231.95</v>
      </c>
      <c r="D212" s="32"/>
      <c r="E212" s="27">
        <f>E208*5</f>
        <v>277.8</v>
      </c>
      <c r="F212" s="27">
        <f t="shared" si="49"/>
        <v>1509.75</v>
      </c>
      <c r="G212" s="82">
        <f>G198</f>
        <v>36</v>
      </c>
      <c r="H212" s="82">
        <f>H208*5</f>
        <v>89.5</v>
      </c>
      <c r="I212" s="82">
        <v>30.5</v>
      </c>
      <c r="J212" s="30"/>
      <c r="K212" s="82">
        <f>K208*5</f>
        <v>182.5</v>
      </c>
      <c r="L212" s="82">
        <v>19.25</v>
      </c>
      <c r="M212" s="82">
        <v>5</v>
      </c>
      <c r="N212" s="82">
        <v>4</v>
      </c>
      <c r="O212" s="82">
        <v>104</v>
      </c>
      <c r="P212" s="26">
        <v>0.2</v>
      </c>
      <c r="Q212" s="82">
        <v>2.25</v>
      </c>
      <c r="R212" s="82">
        <v>26.25</v>
      </c>
      <c r="S212" s="83">
        <v>22.25</v>
      </c>
      <c r="T212" s="83">
        <v>28.5</v>
      </c>
      <c r="U212" s="83">
        <f>U208*5</f>
        <v>12.5</v>
      </c>
      <c r="V212" s="84"/>
    </row>
    <row r="213" spans="1:22" s="76" customFormat="1" ht="14.25" customHeight="1" x14ac:dyDescent="0.2">
      <c r="A213" s="87" t="s">
        <v>35</v>
      </c>
      <c r="B213" s="82">
        <f t="shared" si="48"/>
        <v>3839.0199999999991</v>
      </c>
      <c r="C213" s="26">
        <v>1478.34</v>
      </c>
      <c r="D213" s="32"/>
      <c r="E213" s="27">
        <f>E208*6</f>
        <v>333.36</v>
      </c>
      <c r="F213" s="27">
        <f t="shared" si="49"/>
        <v>1811.6999999999998</v>
      </c>
      <c r="G213" s="82">
        <f>G199</f>
        <v>43.2</v>
      </c>
      <c r="H213" s="82">
        <f>H208*6</f>
        <v>107.39999999999999</v>
      </c>
      <c r="I213" s="82">
        <v>36.599999999999994</v>
      </c>
      <c r="J213" s="30"/>
      <c r="K213" s="82">
        <f>K208*6</f>
        <v>219</v>
      </c>
      <c r="L213" s="82">
        <v>23.1</v>
      </c>
      <c r="M213" s="82">
        <v>6</v>
      </c>
      <c r="N213" s="82">
        <v>4.8000000000000007</v>
      </c>
      <c r="O213" s="82">
        <v>124.80000000000001</v>
      </c>
      <c r="P213" s="26">
        <v>0.24</v>
      </c>
      <c r="Q213" s="82">
        <v>2.7</v>
      </c>
      <c r="R213" s="82">
        <v>31.5</v>
      </c>
      <c r="S213" s="83">
        <v>26.700000000000003</v>
      </c>
      <c r="T213" s="83">
        <v>34.200000000000003</v>
      </c>
      <c r="U213" s="83">
        <f>U208*6</f>
        <v>15</v>
      </c>
      <c r="V213" s="84">
        <f>V205</f>
        <v>1352.08</v>
      </c>
    </row>
    <row r="214" spans="1:22" s="76" customFormat="1" ht="14.25" customHeight="1" x14ac:dyDescent="0.2">
      <c r="A214" s="87" t="s">
        <v>36</v>
      </c>
      <c r="B214" s="82">
        <f t="shared" si="48"/>
        <v>4253.51</v>
      </c>
      <c r="C214" s="26">
        <v>1724.73</v>
      </c>
      <c r="D214" s="32"/>
      <c r="E214" s="27">
        <f>E208*7</f>
        <v>388.92</v>
      </c>
      <c r="F214" s="27">
        <f t="shared" si="49"/>
        <v>2113.65</v>
      </c>
      <c r="G214" s="82">
        <f>G200</f>
        <v>50.4</v>
      </c>
      <c r="H214" s="82">
        <f>H208*7</f>
        <v>125.29999999999998</v>
      </c>
      <c r="I214" s="82">
        <v>42.699999999999996</v>
      </c>
      <c r="J214" s="30"/>
      <c r="K214" s="82">
        <f>K208*7</f>
        <v>255.5</v>
      </c>
      <c r="L214" s="82">
        <v>26.95</v>
      </c>
      <c r="M214" s="82">
        <v>7</v>
      </c>
      <c r="N214" s="82">
        <v>5.6000000000000005</v>
      </c>
      <c r="O214" s="82">
        <v>145.6</v>
      </c>
      <c r="P214" s="26">
        <v>0.28000000000000003</v>
      </c>
      <c r="Q214" s="82">
        <v>3.15</v>
      </c>
      <c r="R214" s="82">
        <v>36.75</v>
      </c>
      <c r="S214" s="83">
        <v>31.150000000000002</v>
      </c>
      <c r="T214" s="83">
        <v>39.9</v>
      </c>
      <c r="U214" s="83">
        <f>U208*7</f>
        <v>17.5</v>
      </c>
      <c r="V214" s="84">
        <f>V205</f>
        <v>1352.08</v>
      </c>
    </row>
    <row r="215" spans="1:22" s="76" customFormat="1" ht="14.25" customHeight="1" x14ac:dyDescent="0.2">
      <c r="A215" s="87" t="s">
        <v>37</v>
      </c>
      <c r="B215" s="82">
        <f t="shared" si="48"/>
        <v>4668</v>
      </c>
      <c r="C215" s="26">
        <v>1971.12</v>
      </c>
      <c r="D215" s="32"/>
      <c r="E215" s="27">
        <f>E208*8</f>
        <v>444.48</v>
      </c>
      <c r="F215" s="27">
        <f t="shared" si="49"/>
        <v>2415.6</v>
      </c>
      <c r="G215" s="82">
        <f>G201</f>
        <v>57.6</v>
      </c>
      <c r="H215" s="82">
        <f>H208*8</f>
        <v>143.19999999999999</v>
      </c>
      <c r="I215" s="82">
        <v>48.8</v>
      </c>
      <c r="J215" s="30"/>
      <c r="K215" s="82">
        <f>K208*8</f>
        <v>292</v>
      </c>
      <c r="L215" s="82">
        <v>30.8</v>
      </c>
      <c r="M215" s="82">
        <v>8</v>
      </c>
      <c r="N215" s="82">
        <v>6.4</v>
      </c>
      <c r="O215" s="82">
        <v>166.4</v>
      </c>
      <c r="P215" s="26">
        <v>0.32</v>
      </c>
      <c r="Q215" s="82">
        <v>3.6</v>
      </c>
      <c r="R215" s="82">
        <v>42</v>
      </c>
      <c r="S215" s="83">
        <v>35.6</v>
      </c>
      <c r="T215" s="83">
        <v>45.6</v>
      </c>
      <c r="U215" s="83">
        <f>U208*8</f>
        <v>20</v>
      </c>
      <c r="V215" s="84">
        <f>V205</f>
        <v>1352.08</v>
      </c>
    </row>
    <row r="216" spans="1:22" s="76" customFormat="1" ht="14.25" customHeight="1" x14ac:dyDescent="0.2">
      <c r="A216" s="86" t="s">
        <v>57</v>
      </c>
      <c r="B216" s="30"/>
      <c r="C216" s="30"/>
      <c r="D216" s="30"/>
      <c r="E216" s="27"/>
      <c r="F216" s="27"/>
      <c r="G216" s="63"/>
      <c r="H216" s="63"/>
      <c r="I216" s="63"/>
      <c r="J216" s="30"/>
      <c r="K216" s="63"/>
      <c r="L216" s="63"/>
      <c r="M216" s="63"/>
      <c r="N216" s="63"/>
      <c r="O216" s="63"/>
      <c r="P216" s="30"/>
      <c r="Q216" s="63"/>
      <c r="R216" s="63"/>
      <c r="S216" s="63"/>
      <c r="T216" s="63"/>
      <c r="U216" s="63"/>
      <c r="V216" s="84"/>
    </row>
    <row r="217" spans="1:22" s="76" customFormat="1" ht="14.25" customHeight="1" x14ac:dyDescent="0.2">
      <c r="A217" s="87" t="s">
        <v>30</v>
      </c>
      <c r="B217" s="82">
        <f t="shared" si="48"/>
        <v>992.65555555555568</v>
      </c>
      <c r="C217" s="32" t="s">
        <v>47</v>
      </c>
      <c r="D217" s="26">
        <v>824.55555555555554</v>
      </c>
      <c r="E217" s="27">
        <v>55.56</v>
      </c>
      <c r="F217" s="27">
        <f t="shared" si="49"/>
        <v>880.1155555555556</v>
      </c>
      <c r="G217" s="82">
        <f>G194</f>
        <v>7.2</v>
      </c>
      <c r="H217" s="82">
        <v>17.899999999999999</v>
      </c>
      <c r="I217" s="82">
        <v>6.1</v>
      </c>
      <c r="J217" s="30"/>
      <c r="K217" s="82">
        <v>36.5</v>
      </c>
      <c r="L217" s="82">
        <v>3.85</v>
      </c>
      <c r="M217" s="82">
        <v>1</v>
      </c>
      <c r="N217" s="82">
        <v>0.8</v>
      </c>
      <c r="O217" s="82">
        <v>20.8</v>
      </c>
      <c r="P217" s="26">
        <v>0.04</v>
      </c>
      <c r="Q217" s="82">
        <v>0.45</v>
      </c>
      <c r="R217" s="82">
        <v>5.25</v>
      </c>
      <c r="S217" s="83">
        <v>4.45</v>
      </c>
      <c r="T217" s="83">
        <v>5.7</v>
      </c>
      <c r="U217" s="83">
        <v>2.5</v>
      </c>
      <c r="V217" s="84"/>
    </row>
    <row r="218" spans="1:22" s="76" customFormat="1" ht="14.25" customHeight="1" x14ac:dyDescent="0.2">
      <c r="A218" s="87" t="s">
        <v>31</v>
      </c>
      <c r="B218" s="82">
        <f t="shared" si="48"/>
        <v>1985.32</v>
      </c>
      <c r="C218" s="32"/>
      <c r="D218" s="26">
        <v>1649.12</v>
      </c>
      <c r="E218" s="27">
        <f>E217*2</f>
        <v>111.12</v>
      </c>
      <c r="F218" s="27">
        <f t="shared" si="49"/>
        <v>1760.2399999999998</v>
      </c>
      <c r="G218" s="82">
        <f t="shared" ref="G218:G224" si="50">G209</f>
        <v>14.4</v>
      </c>
      <c r="H218" s="82">
        <v>35.799999999999997</v>
      </c>
      <c r="I218" s="82">
        <v>12.2</v>
      </c>
      <c r="J218" s="30"/>
      <c r="K218" s="82">
        <v>73</v>
      </c>
      <c r="L218" s="82">
        <v>7.7</v>
      </c>
      <c r="M218" s="82">
        <v>2</v>
      </c>
      <c r="N218" s="82">
        <v>1.6</v>
      </c>
      <c r="O218" s="82">
        <v>41.6</v>
      </c>
      <c r="P218" s="26">
        <v>0.08</v>
      </c>
      <c r="Q218" s="82">
        <v>0.9</v>
      </c>
      <c r="R218" s="82">
        <v>10.5</v>
      </c>
      <c r="S218" s="83">
        <v>8.9</v>
      </c>
      <c r="T218" s="83">
        <v>11.4</v>
      </c>
      <c r="U218" s="83">
        <v>5</v>
      </c>
      <c r="V218" s="84"/>
    </row>
    <row r="219" spans="1:22" s="76" customFormat="1" ht="14.25" customHeight="1" x14ac:dyDescent="0.2">
      <c r="A219" s="87" t="s">
        <v>32</v>
      </c>
      <c r="B219" s="82">
        <f t="shared" si="48"/>
        <v>2977.9799999999996</v>
      </c>
      <c r="C219" s="32"/>
      <c r="D219" s="26">
        <v>2473.6799999999998</v>
      </c>
      <c r="E219" s="27">
        <f>E217*3</f>
        <v>166.68</v>
      </c>
      <c r="F219" s="27">
        <f t="shared" si="49"/>
        <v>2640.3599999999997</v>
      </c>
      <c r="G219" s="82">
        <f t="shared" si="50"/>
        <v>21.6</v>
      </c>
      <c r="H219" s="82">
        <v>53.699999999999996</v>
      </c>
      <c r="I219" s="82">
        <v>18.299999999999997</v>
      </c>
      <c r="J219" s="30"/>
      <c r="K219" s="82">
        <v>109.5</v>
      </c>
      <c r="L219" s="82">
        <v>11.55</v>
      </c>
      <c r="M219" s="82">
        <v>3</v>
      </c>
      <c r="N219" s="82">
        <v>2.4000000000000004</v>
      </c>
      <c r="O219" s="82">
        <v>62.400000000000006</v>
      </c>
      <c r="P219" s="26">
        <v>0.12</v>
      </c>
      <c r="Q219" s="82">
        <v>1.35</v>
      </c>
      <c r="R219" s="82">
        <v>15.75</v>
      </c>
      <c r="S219" s="83">
        <v>13.350000000000001</v>
      </c>
      <c r="T219" s="83">
        <v>17.100000000000001</v>
      </c>
      <c r="U219" s="83">
        <v>7.5</v>
      </c>
      <c r="V219" s="84"/>
    </row>
    <row r="220" spans="1:22" s="76" customFormat="1" ht="14.25" customHeight="1" x14ac:dyDescent="0.2">
      <c r="A220" s="87" t="s">
        <v>33</v>
      </c>
      <c r="B220" s="82">
        <f t="shared" si="48"/>
        <v>3970.64</v>
      </c>
      <c r="C220" s="32"/>
      <c r="D220" s="26">
        <v>3298.24</v>
      </c>
      <c r="E220" s="27">
        <f>E217*4</f>
        <v>222.24</v>
      </c>
      <c r="F220" s="27">
        <f t="shared" si="49"/>
        <v>3520.4799999999996</v>
      </c>
      <c r="G220" s="82">
        <f t="shared" si="50"/>
        <v>28.8</v>
      </c>
      <c r="H220" s="82">
        <v>71.599999999999994</v>
      </c>
      <c r="I220" s="82">
        <v>24.4</v>
      </c>
      <c r="J220" s="30"/>
      <c r="K220" s="82">
        <v>146</v>
      </c>
      <c r="L220" s="82">
        <v>15.4</v>
      </c>
      <c r="M220" s="82">
        <v>4</v>
      </c>
      <c r="N220" s="82">
        <v>3.2</v>
      </c>
      <c r="O220" s="82">
        <v>83.2</v>
      </c>
      <c r="P220" s="26">
        <v>0.16</v>
      </c>
      <c r="Q220" s="82">
        <v>1.8</v>
      </c>
      <c r="R220" s="82">
        <v>21</v>
      </c>
      <c r="S220" s="83">
        <v>17.8</v>
      </c>
      <c r="T220" s="83">
        <v>22.8</v>
      </c>
      <c r="U220" s="83">
        <v>10</v>
      </c>
      <c r="V220" s="84"/>
    </row>
    <row r="221" spans="1:22" s="76" customFormat="1" ht="14.25" customHeight="1" x14ac:dyDescent="0.2">
      <c r="A221" s="87" t="s">
        <v>34</v>
      </c>
      <c r="B221" s="82">
        <f t="shared" si="48"/>
        <v>4963.3</v>
      </c>
      <c r="C221" s="32"/>
      <c r="D221" s="26">
        <v>4122.8</v>
      </c>
      <c r="E221" s="27">
        <f>E217*5</f>
        <v>277.8</v>
      </c>
      <c r="F221" s="27">
        <f t="shared" si="49"/>
        <v>4400.6000000000004</v>
      </c>
      <c r="G221" s="82">
        <f t="shared" si="50"/>
        <v>36</v>
      </c>
      <c r="H221" s="82">
        <v>89.5</v>
      </c>
      <c r="I221" s="82">
        <v>30.5</v>
      </c>
      <c r="J221" s="30"/>
      <c r="K221" s="82">
        <v>182.5</v>
      </c>
      <c r="L221" s="82">
        <v>19.25</v>
      </c>
      <c r="M221" s="82">
        <v>5</v>
      </c>
      <c r="N221" s="82">
        <v>4</v>
      </c>
      <c r="O221" s="82">
        <v>104</v>
      </c>
      <c r="P221" s="26">
        <v>0.2</v>
      </c>
      <c r="Q221" s="82">
        <v>2.25</v>
      </c>
      <c r="R221" s="82">
        <v>26.25</v>
      </c>
      <c r="S221" s="83">
        <v>22.25</v>
      </c>
      <c r="T221" s="83">
        <v>28.5</v>
      </c>
      <c r="U221" s="83">
        <v>12.5</v>
      </c>
      <c r="V221" s="84"/>
    </row>
    <row r="222" spans="1:22" s="76" customFormat="1" ht="14.25" customHeight="1" x14ac:dyDescent="0.2">
      <c r="A222" s="87" t="s">
        <v>35</v>
      </c>
      <c r="B222" s="82">
        <f t="shared" si="48"/>
        <v>7308.0399999999991</v>
      </c>
      <c r="C222" s="32"/>
      <c r="D222" s="26">
        <v>4947.3599999999997</v>
      </c>
      <c r="E222" s="27">
        <f>E217*6</f>
        <v>333.36</v>
      </c>
      <c r="F222" s="27">
        <f t="shared" si="49"/>
        <v>5280.7199999999993</v>
      </c>
      <c r="G222" s="82">
        <f t="shared" si="50"/>
        <v>43.2</v>
      </c>
      <c r="H222" s="82">
        <v>107.39999999999999</v>
      </c>
      <c r="I222" s="82">
        <v>36.599999999999994</v>
      </c>
      <c r="J222" s="30"/>
      <c r="K222" s="82">
        <v>219</v>
      </c>
      <c r="L222" s="82">
        <v>23.1</v>
      </c>
      <c r="M222" s="82">
        <v>6</v>
      </c>
      <c r="N222" s="82">
        <v>4.8000000000000007</v>
      </c>
      <c r="O222" s="82">
        <v>124.80000000000001</v>
      </c>
      <c r="P222" s="26">
        <v>0.24</v>
      </c>
      <c r="Q222" s="82">
        <v>2.7</v>
      </c>
      <c r="R222" s="82">
        <v>31.5</v>
      </c>
      <c r="S222" s="83">
        <v>26.700000000000003</v>
      </c>
      <c r="T222" s="83">
        <v>34.200000000000003</v>
      </c>
      <c r="U222" s="83">
        <v>15</v>
      </c>
      <c r="V222" s="84">
        <f>V205</f>
        <v>1352.08</v>
      </c>
    </row>
    <row r="223" spans="1:22" s="76" customFormat="1" ht="14.25" customHeight="1" x14ac:dyDescent="0.2">
      <c r="A223" s="87" t="s">
        <v>36</v>
      </c>
      <c r="B223" s="82">
        <f t="shared" si="48"/>
        <v>8300.6999999999989</v>
      </c>
      <c r="C223" s="32"/>
      <c r="D223" s="26">
        <v>5771.92</v>
      </c>
      <c r="E223" s="27">
        <f>E217*7</f>
        <v>388.92</v>
      </c>
      <c r="F223" s="27">
        <f t="shared" si="49"/>
        <v>6160.84</v>
      </c>
      <c r="G223" s="82">
        <f t="shared" si="50"/>
        <v>50.4</v>
      </c>
      <c r="H223" s="82">
        <v>125.29999999999998</v>
      </c>
      <c r="I223" s="82">
        <v>42.699999999999996</v>
      </c>
      <c r="J223" s="30"/>
      <c r="K223" s="82">
        <v>255.5</v>
      </c>
      <c r="L223" s="82">
        <v>26.95</v>
      </c>
      <c r="M223" s="82">
        <v>7</v>
      </c>
      <c r="N223" s="82">
        <v>5.6000000000000005</v>
      </c>
      <c r="O223" s="82">
        <v>145.6</v>
      </c>
      <c r="P223" s="26">
        <v>0.28000000000000003</v>
      </c>
      <c r="Q223" s="82">
        <v>3.15</v>
      </c>
      <c r="R223" s="82">
        <v>36.75</v>
      </c>
      <c r="S223" s="83">
        <v>31.150000000000002</v>
      </c>
      <c r="T223" s="83">
        <v>39.9</v>
      </c>
      <c r="U223" s="83">
        <v>17.5</v>
      </c>
      <c r="V223" s="84">
        <f>V205</f>
        <v>1352.08</v>
      </c>
    </row>
    <row r="224" spans="1:22" s="76" customFormat="1" ht="14.25" customHeight="1" x14ac:dyDescent="0.2">
      <c r="A224" s="87" t="s">
        <v>37</v>
      </c>
      <c r="B224" s="82">
        <f t="shared" si="48"/>
        <v>9293.36</v>
      </c>
      <c r="C224" s="32"/>
      <c r="D224" s="26">
        <v>6596.48</v>
      </c>
      <c r="E224" s="27">
        <f>E217*8</f>
        <v>444.48</v>
      </c>
      <c r="F224" s="27">
        <f t="shared" si="49"/>
        <v>7040.9599999999991</v>
      </c>
      <c r="G224" s="82">
        <f t="shared" si="50"/>
        <v>57.6</v>
      </c>
      <c r="H224" s="82">
        <v>143.19999999999999</v>
      </c>
      <c r="I224" s="82">
        <v>48.8</v>
      </c>
      <c r="J224" s="30"/>
      <c r="K224" s="82">
        <v>292</v>
      </c>
      <c r="L224" s="82">
        <v>30.8</v>
      </c>
      <c r="M224" s="82">
        <v>8</v>
      </c>
      <c r="N224" s="82">
        <v>6.4</v>
      </c>
      <c r="O224" s="82">
        <v>166.4</v>
      </c>
      <c r="P224" s="26">
        <v>0.32</v>
      </c>
      <c r="Q224" s="82">
        <v>3.6</v>
      </c>
      <c r="R224" s="82">
        <v>42</v>
      </c>
      <c r="S224" s="83">
        <v>35.6</v>
      </c>
      <c r="T224" s="83">
        <v>45.6</v>
      </c>
      <c r="U224" s="83">
        <v>20</v>
      </c>
      <c r="V224" s="84">
        <f>V205</f>
        <v>1352.08</v>
      </c>
    </row>
    <row r="225" spans="1:28" s="76" customFormat="1" ht="18" customHeight="1" x14ac:dyDescent="0.2">
      <c r="A225" s="74" t="s">
        <v>42</v>
      </c>
      <c r="B225" s="74"/>
      <c r="C225" s="74"/>
      <c r="D225" s="74"/>
      <c r="E225" s="74"/>
      <c r="F225" s="75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V225" s="5"/>
    </row>
    <row r="226" spans="1:28" s="76" customFormat="1" ht="18" customHeight="1" x14ac:dyDescent="0.2">
      <c r="A226" s="74"/>
      <c r="B226" s="74"/>
      <c r="C226" s="74"/>
      <c r="D226" s="74"/>
      <c r="E226" s="74"/>
      <c r="F226" s="75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V226" s="5"/>
    </row>
    <row r="227" spans="1:28" s="76" customFormat="1" ht="18" customHeight="1" x14ac:dyDescent="0.2">
      <c r="A227" s="74"/>
      <c r="B227" s="74"/>
      <c r="C227" s="74"/>
      <c r="D227" s="74"/>
      <c r="E227" s="74"/>
      <c r="F227" s="75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V227" s="5"/>
    </row>
    <row r="228" spans="1:28" x14ac:dyDescent="0.2">
      <c r="A228" s="88" t="s">
        <v>60</v>
      </c>
      <c r="B228" s="88"/>
      <c r="C228" s="88"/>
      <c r="D228" s="89"/>
      <c r="E228" s="89"/>
      <c r="F228" s="31"/>
      <c r="G228" s="90"/>
      <c r="H228" s="26" t="s">
        <v>61</v>
      </c>
      <c r="I228" s="39"/>
      <c r="K228" s="39"/>
      <c r="L228" s="39"/>
      <c r="M228" s="39"/>
      <c r="N228" s="39"/>
      <c r="O228" s="39"/>
      <c r="P228" s="39"/>
      <c r="Q228" s="39"/>
      <c r="R228" s="39"/>
      <c r="S228" s="39"/>
      <c r="T228" s="91"/>
      <c r="V228" s="29"/>
      <c r="X228" s="11"/>
      <c r="AA228" s="92"/>
    </row>
    <row r="229" spans="1:28" ht="25.5" x14ac:dyDescent="0.2">
      <c r="A229" s="93"/>
      <c r="B229" s="93"/>
      <c r="C229" s="93" t="s">
        <v>62</v>
      </c>
      <c r="D229" s="24" t="s">
        <v>63</v>
      </c>
      <c r="E229" s="24" t="s">
        <v>62</v>
      </c>
      <c r="F229" s="31" t="s">
        <v>64</v>
      </c>
      <c r="G229" s="90"/>
      <c r="H229" s="94" t="s">
        <v>65</v>
      </c>
      <c r="I229" s="95" t="s">
        <v>66</v>
      </c>
      <c r="N229" s="24"/>
      <c r="O229" s="24"/>
      <c r="P229" s="24"/>
      <c r="Q229" s="24"/>
      <c r="R229" s="24"/>
      <c r="S229" s="24" t="s">
        <v>67</v>
      </c>
      <c r="T229" s="96"/>
      <c r="V229" s="29"/>
      <c r="X229" s="11"/>
      <c r="AB229" s="92"/>
    </row>
    <row r="230" spans="1:28" x14ac:dyDescent="0.2">
      <c r="A230" s="24" t="s">
        <v>68</v>
      </c>
      <c r="B230" s="24"/>
      <c r="C230" s="7">
        <v>3604</v>
      </c>
      <c r="D230" s="83">
        <v>3851</v>
      </c>
      <c r="E230" s="9">
        <v>3603</v>
      </c>
      <c r="F230" s="97">
        <v>3302</v>
      </c>
      <c r="G230" s="98"/>
      <c r="H230" s="83">
        <v>89</v>
      </c>
      <c r="I230" s="26">
        <v>1966</v>
      </c>
      <c r="K230" s="39"/>
      <c r="L230" s="39"/>
      <c r="M230" s="39"/>
      <c r="N230" s="99" t="s">
        <v>69</v>
      </c>
      <c r="O230" s="24"/>
      <c r="P230" s="24"/>
      <c r="Q230" s="24"/>
      <c r="R230" s="24"/>
      <c r="S230" s="24"/>
      <c r="T230" s="91"/>
      <c r="V230" s="29"/>
      <c r="X230" s="11"/>
      <c r="AB230" s="92"/>
    </row>
    <row r="231" spans="1:28" x14ac:dyDescent="0.2">
      <c r="A231" s="100" t="s">
        <v>70</v>
      </c>
      <c r="B231" s="100"/>
      <c r="C231" s="7">
        <v>3612</v>
      </c>
      <c r="D231" s="101">
        <v>4037</v>
      </c>
      <c r="E231" s="7">
        <v>3611</v>
      </c>
      <c r="F231" s="102">
        <v>3503</v>
      </c>
      <c r="G231" s="103"/>
      <c r="H231" s="83">
        <v>89</v>
      </c>
      <c r="I231" s="82">
        <v>1966</v>
      </c>
      <c r="J231" s="43"/>
      <c r="K231" s="43"/>
      <c r="L231" s="43"/>
      <c r="M231" s="43"/>
      <c r="N231" s="24" t="s">
        <v>71</v>
      </c>
      <c r="O231" s="24"/>
      <c r="P231" s="24"/>
      <c r="Q231" s="104">
        <v>2024</v>
      </c>
      <c r="R231" s="104">
        <v>75</v>
      </c>
      <c r="S231" s="24">
        <v>200680</v>
      </c>
      <c r="T231" s="105"/>
      <c r="V231" s="29"/>
      <c r="X231" s="11"/>
      <c r="AB231" s="92"/>
    </row>
    <row r="232" spans="1:28" x14ac:dyDescent="0.2">
      <c r="A232" s="24" t="s">
        <v>72</v>
      </c>
      <c r="B232" s="24"/>
      <c r="C232" s="7"/>
      <c r="D232" s="83">
        <v>3594</v>
      </c>
      <c r="E232" s="9">
        <v>3625</v>
      </c>
      <c r="F232" s="97">
        <v>3090</v>
      </c>
      <c r="G232" s="98"/>
      <c r="H232" s="83">
        <v>89</v>
      </c>
      <c r="I232" s="26">
        <v>1966</v>
      </c>
      <c r="K232" s="39"/>
      <c r="L232" s="39"/>
      <c r="M232" s="39"/>
      <c r="N232" s="24" t="s">
        <v>73</v>
      </c>
      <c r="O232" s="24"/>
      <c r="P232" s="24"/>
      <c r="Q232" s="104">
        <v>2028</v>
      </c>
      <c r="R232" s="104">
        <v>125</v>
      </c>
      <c r="S232" s="24">
        <v>201480</v>
      </c>
      <c r="T232" s="91"/>
      <c r="V232" s="29"/>
      <c r="X232" s="11"/>
    </row>
    <row r="233" spans="1:28" x14ac:dyDescent="0.2">
      <c r="A233" s="100" t="s">
        <v>74</v>
      </c>
      <c r="B233" s="100"/>
      <c r="C233" s="7">
        <v>3652</v>
      </c>
      <c r="D233" s="25">
        <v>3530</v>
      </c>
      <c r="E233" s="106">
        <v>3651</v>
      </c>
      <c r="F233" s="49">
        <v>3075</v>
      </c>
      <c r="G233" s="107"/>
      <c r="H233" s="83">
        <v>89</v>
      </c>
      <c r="I233" s="26">
        <v>1966</v>
      </c>
      <c r="N233" s="24" t="s">
        <v>75</v>
      </c>
      <c r="O233" s="24"/>
      <c r="P233" s="24"/>
      <c r="Q233" s="104">
        <v>2034</v>
      </c>
      <c r="R233" s="104">
        <v>200</v>
      </c>
      <c r="S233" s="24">
        <v>201580</v>
      </c>
      <c r="T233" s="96"/>
      <c r="V233" s="29"/>
      <c r="X233" s="11"/>
    </row>
    <row r="234" spans="1:28" x14ac:dyDescent="0.2">
      <c r="A234" s="24" t="s">
        <v>76</v>
      </c>
      <c r="B234" s="24"/>
      <c r="C234" s="7"/>
      <c r="D234" s="83">
        <v>3550</v>
      </c>
      <c r="E234" s="9"/>
      <c r="F234" s="97">
        <v>3060</v>
      </c>
      <c r="G234" s="98"/>
      <c r="H234" s="83">
        <v>89</v>
      </c>
      <c r="I234" s="26">
        <v>1966</v>
      </c>
      <c r="N234" s="24" t="s">
        <v>77</v>
      </c>
      <c r="O234" s="24"/>
      <c r="P234" s="24"/>
      <c r="Q234" s="104">
        <v>2035</v>
      </c>
      <c r="R234" s="104">
        <v>125</v>
      </c>
      <c r="S234" s="24">
        <v>201580</v>
      </c>
      <c r="T234" s="96"/>
      <c r="V234" s="29"/>
      <c r="X234" s="11"/>
    </row>
    <row r="235" spans="1:28" x14ac:dyDescent="0.2">
      <c r="A235" s="24" t="s">
        <v>78</v>
      </c>
      <c r="B235" s="24"/>
      <c r="C235" s="7"/>
      <c r="D235" s="83">
        <v>3750</v>
      </c>
      <c r="E235" s="9">
        <v>3655</v>
      </c>
      <c r="F235" s="97">
        <v>3278</v>
      </c>
      <c r="G235" s="98"/>
      <c r="H235" s="83">
        <v>89</v>
      </c>
      <c r="I235" s="26">
        <v>1966</v>
      </c>
      <c r="N235" s="24" t="s">
        <v>79</v>
      </c>
      <c r="O235" s="24"/>
      <c r="P235" s="24"/>
      <c r="Q235" s="104">
        <v>2036</v>
      </c>
      <c r="R235" s="104">
        <v>50</v>
      </c>
      <c r="S235" s="24">
        <v>201580</v>
      </c>
      <c r="T235" s="96"/>
      <c r="V235" s="29"/>
      <c r="X235" s="11"/>
    </row>
    <row r="236" spans="1:28" x14ac:dyDescent="0.2">
      <c r="A236" s="24" t="s">
        <v>80</v>
      </c>
      <c r="B236" s="24"/>
      <c r="C236" s="7">
        <v>3662</v>
      </c>
      <c r="D236" s="83">
        <v>4037</v>
      </c>
      <c r="E236" s="9">
        <v>3661</v>
      </c>
      <c r="F236" s="97">
        <v>3503</v>
      </c>
      <c r="G236" s="98"/>
      <c r="H236" s="83">
        <v>89</v>
      </c>
      <c r="I236" s="26">
        <v>1966</v>
      </c>
      <c r="N236" s="24" t="s">
        <v>81</v>
      </c>
      <c r="O236" s="24"/>
      <c r="P236" s="24"/>
      <c r="Q236" s="104">
        <v>2037</v>
      </c>
      <c r="R236" s="104">
        <v>350</v>
      </c>
      <c r="S236" s="24">
        <v>201580</v>
      </c>
      <c r="T236" s="96"/>
      <c r="V236" s="29"/>
      <c r="X236" s="11"/>
    </row>
    <row r="237" spans="1:28" x14ac:dyDescent="0.2">
      <c r="A237" s="100" t="s">
        <v>82</v>
      </c>
      <c r="B237" s="100"/>
      <c r="C237" s="7">
        <v>3642</v>
      </c>
      <c r="D237" s="108">
        <v>3597</v>
      </c>
      <c r="E237" s="7">
        <v>3641</v>
      </c>
      <c r="F237" s="49">
        <v>3313</v>
      </c>
      <c r="G237" s="107"/>
      <c r="H237" s="83">
        <v>89</v>
      </c>
      <c r="I237" s="26">
        <v>1966</v>
      </c>
      <c r="N237" s="24" t="s">
        <v>83</v>
      </c>
      <c r="O237" s="24"/>
      <c r="P237" s="24"/>
      <c r="Q237" s="104">
        <v>2038</v>
      </c>
      <c r="R237" s="104">
        <v>50</v>
      </c>
      <c r="S237" s="24">
        <v>201580</v>
      </c>
      <c r="T237" s="96"/>
      <c r="V237" s="29"/>
      <c r="X237" s="11"/>
    </row>
    <row r="238" spans="1:28" x14ac:dyDescent="0.2">
      <c r="A238" s="24" t="s">
        <v>84</v>
      </c>
      <c r="B238" s="24"/>
      <c r="C238" s="7"/>
      <c r="D238" s="83">
        <v>3583</v>
      </c>
      <c r="E238" s="9">
        <v>3635</v>
      </c>
      <c r="F238" s="97">
        <v>2824</v>
      </c>
      <c r="G238" s="98"/>
      <c r="H238" s="83">
        <v>89</v>
      </c>
      <c r="I238" s="26">
        <v>1966</v>
      </c>
      <c r="N238" s="24" t="s">
        <v>85</v>
      </c>
      <c r="O238" s="24"/>
      <c r="P238" s="24"/>
      <c r="Q238" s="104">
        <v>2041</v>
      </c>
      <c r="R238" s="104">
        <v>175</v>
      </c>
      <c r="S238" s="24">
        <v>201780</v>
      </c>
      <c r="T238" s="96"/>
      <c r="V238" s="29"/>
      <c r="X238" s="11"/>
    </row>
    <row r="239" spans="1:28" x14ac:dyDescent="0.2">
      <c r="A239" s="24" t="s">
        <v>86</v>
      </c>
      <c r="B239" s="24"/>
      <c r="C239" s="7"/>
      <c r="D239" s="83">
        <v>3330</v>
      </c>
      <c r="E239" s="9">
        <v>3647</v>
      </c>
      <c r="F239" s="97">
        <v>2786</v>
      </c>
      <c r="G239" s="98"/>
      <c r="H239" s="83">
        <v>89</v>
      </c>
      <c r="I239" s="26">
        <v>1966</v>
      </c>
      <c r="N239" s="24" t="s">
        <v>87</v>
      </c>
      <c r="O239" s="24"/>
      <c r="P239" s="24"/>
      <c r="Q239" s="104">
        <v>2042</v>
      </c>
      <c r="R239" s="104">
        <v>7.5</v>
      </c>
      <c r="S239" s="24">
        <v>201780</v>
      </c>
      <c r="T239" s="96"/>
      <c r="V239" s="29"/>
      <c r="X239" s="11"/>
    </row>
    <row r="240" spans="1:28" x14ac:dyDescent="0.2">
      <c r="A240" s="100" t="s">
        <v>88</v>
      </c>
      <c r="B240" s="100"/>
      <c r="C240" s="7">
        <v>3602</v>
      </c>
      <c r="D240" s="25">
        <v>3300</v>
      </c>
      <c r="E240" s="106">
        <v>3601</v>
      </c>
      <c r="F240" s="49">
        <v>2350</v>
      </c>
      <c r="G240" s="107"/>
      <c r="H240" s="83">
        <v>89</v>
      </c>
      <c r="I240" s="26">
        <v>1799</v>
      </c>
      <c r="Q240" s="109"/>
      <c r="R240" s="109"/>
      <c r="T240" s="96"/>
      <c r="V240" s="29"/>
      <c r="X240" s="11"/>
    </row>
    <row r="241" spans="1:24" x14ac:dyDescent="0.2">
      <c r="A241" s="94" t="s">
        <v>89</v>
      </c>
      <c r="B241" s="94"/>
      <c r="C241" s="110">
        <v>3657</v>
      </c>
      <c r="D241" s="83">
        <v>3770</v>
      </c>
      <c r="E241" s="9">
        <v>3756</v>
      </c>
      <c r="F241" s="97">
        <v>3227</v>
      </c>
      <c r="G241" s="98"/>
      <c r="H241" s="83">
        <v>89</v>
      </c>
      <c r="I241" s="26">
        <v>1966</v>
      </c>
      <c r="Q241" s="111"/>
      <c r="R241" s="111"/>
      <c r="T241" s="96"/>
      <c r="V241" s="29"/>
      <c r="X241" s="11"/>
    </row>
    <row r="242" spans="1:24" x14ac:dyDescent="0.2">
      <c r="A242" s="112"/>
      <c r="B242" s="112"/>
      <c r="C242" s="109"/>
      <c r="D242" s="109"/>
      <c r="E242" s="109"/>
      <c r="T242" s="96"/>
      <c r="V242" s="3"/>
      <c r="X242" s="54"/>
    </row>
    <row r="243" spans="1:24" x14ac:dyDescent="0.2">
      <c r="A243" s="113" t="s">
        <v>90</v>
      </c>
      <c r="B243" s="113"/>
      <c r="C243" s="114"/>
      <c r="D243" s="114"/>
      <c r="E243" s="114"/>
      <c r="F243" s="114"/>
      <c r="G243" s="4"/>
      <c r="H243" s="4"/>
      <c r="M243" s="11"/>
      <c r="T243" s="96"/>
      <c r="V243" s="3"/>
      <c r="X243" s="54"/>
    </row>
    <row r="244" spans="1:24" x14ac:dyDescent="0.2">
      <c r="A244" s="115" t="s">
        <v>91</v>
      </c>
      <c r="B244" s="115"/>
      <c r="C244" s="8" t="s">
        <v>92</v>
      </c>
      <c r="D244" s="116" t="s">
        <v>93</v>
      </c>
      <c r="E244" s="116" t="s">
        <v>94</v>
      </c>
      <c r="F244" s="31" t="s">
        <v>95</v>
      </c>
      <c r="G244" s="24"/>
      <c r="H244" s="24" t="s">
        <v>62</v>
      </c>
      <c r="I244" s="24" t="s">
        <v>96</v>
      </c>
      <c r="J244" s="7" t="s">
        <v>93</v>
      </c>
      <c r="K244" s="7" t="s">
        <v>97</v>
      </c>
      <c r="L244" s="11"/>
      <c r="M244" s="117"/>
      <c r="N244" s="99" t="s">
        <v>98</v>
      </c>
      <c r="O244" s="24"/>
      <c r="P244" s="24"/>
      <c r="Q244" s="24"/>
      <c r="R244" s="24"/>
      <c r="S244" s="24"/>
      <c r="V244" s="3"/>
      <c r="X244" s="54"/>
    </row>
    <row r="245" spans="1:24" x14ac:dyDescent="0.2">
      <c r="A245" s="24" t="s">
        <v>99</v>
      </c>
      <c r="B245" s="24"/>
      <c r="C245" s="118">
        <v>200</v>
      </c>
      <c r="D245" s="119">
        <f>C245*7%</f>
        <v>14.000000000000002</v>
      </c>
      <c r="E245" s="120">
        <v>214</v>
      </c>
      <c r="F245" s="8" t="s">
        <v>100</v>
      </c>
      <c r="G245" s="7"/>
      <c r="H245" s="7">
        <v>3854</v>
      </c>
      <c r="I245" s="119">
        <v>2350</v>
      </c>
      <c r="J245" s="108">
        <f t="shared" ref="J245:J253" si="51">I245*0.07</f>
        <v>164.50000000000003</v>
      </c>
      <c r="K245" s="121">
        <f>SUM(I245:J245)</f>
        <v>2514.5</v>
      </c>
      <c r="L245" s="117"/>
      <c r="M245" s="117"/>
      <c r="N245" s="24" t="s">
        <v>101</v>
      </c>
      <c r="O245" s="24"/>
      <c r="P245" s="24" t="s">
        <v>102</v>
      </c>
      <c r="Q245" s="24"/>
      <c r="R245" s="24"/>
      <c r="S245" s="24">
        <v>201580</v>
      </c>
      <c r="V245" s="3"/>
      <c r="W245" s="29"/>
    </row>
    <row r="246" spans="1:24" x14ac:dyDescent="0.2">
      <c r="A246" s="24" t="s">
        <v>103</v>
      </c>
      <c r="B246" s="24"/>
      <c r="C246" s="118">
        <v>100</v>
      </c>
      <c r="D246" s="119">
        <f t="shared" ref="D246:D250" si="52">C246*7%</f>
        <v>7.0000000000000009</v>
      </c>
      <c r="E246" s="120">
        <f t="shared" ref="E246:E250" si="53">SUM(C246:D246)</f>
        <v>107</v>
      </c>
      <c r="F246" s="8">
        <v>0</v>
      </c>
      <c r="G246" s="7"/>
      <c r="H246" s="7">
        <v>3855</v>
      </c>
      <c r="I246" s="119">
        <v>2050</v>
      </c>
      <c r="J246" s="108">
        <f t="shared" si="51"/>
        <v>143.5</v>
      </c>
      <c r="K246" s="121">
        <f t="shared" ref="K246:K253" si="54">SUM(I246:J246)</f>
        <v>2193.5</v>
      </c>
      <c r="L246" s="117"/>
      <c r="M246" s="117"/>
      <c r="N246" s="24"/>
      <c r="O246" s="24"/>
      <c r="P246" s="24"/>
      <c r="Q246" s="24"/>
      <c r="R246" s="24"/>
      <c r="S246" s="24"/>
      <c r="V246" s="3"/>
      <c r="W246" s="29"/>
    </row>
    <row r="247" spans="1:24" x14ac:dyDescent="0.2">
      <c r="A247" s="24" t="s">
        <v>104</v>
      </c>
      <c r="B247" s="24"/>
      <c r="C247" s="118">
        <v>500</v>
      </c>
      <c r="D247" s="119">
        <f t="shared" si="52"/>
        <v>35</v>
      </c>
      <c r="E247" s="120">
        <f t="shared" si="53"/>
        <v>535</v>
      </c>
      <c r="F247" s="8" t="s">
        <v>105</v>
      </c>
      <c r="G247" s="7"/>
      <c r="H247" s="7">
        <v>3856</v>
      </c>
      <c r="I247" s="119">
        <v>1719</v>
      </c>
      <c r="J247" s="108">
        <f t="shared" si="51"/>
        <v>120.33000000000001</v>
      </c>
      <c r="K247" s="121">
        <f t="shared" si="54"/>
        <v>1839.33</v>
      </c>
      <c r="L247" s="117"/>
      <c r="N247" s="99" t="s">
        <v>106</v>
      </c>
      <c r="O247" s="24"/>
      <c r="P247" s="24"/>
      <c r="Q247" s="24"/>
      <c r="R247" s="24"/>
      <c r="S247" s="24"/>
      <c r="U247" s="29"/>
      <c r="V247" s="3"/>
    </row>
    <row r="248" spans="1:24" x14ac:dyDescent="0.2">
      <c r="A248" s="24" t="s">
        <v>107</v>
      </c>
      <c r="B248" s="24"/>
      <c r="C248" s="97">
        <v>550</v>
      </c>
      <c r="D248" s="119">
        <f t="shared" si="52"/>
        <v>38.500000000000007</v>
      </c>
      <c r="E248" s="120">
        <f t="shared" si="53"/>
        <v>588.5</v>
      </c>
      <c r="F248" s="8">
        <v>40</v>
      </c>
      <c r="G248" s="7"/>
      <c r="H248" s="7">
        <v>3857</v>
      </c>
      <c r="I248" s="83">
        <v>1198.9000000000001</v>
      </c>
      <c r="J248" s="108">
        <f t="shared" si="51"/>
        <v>83.923000000000016</v>
      </c>
      <c r="K248" s="121">
        <f t="shared" si="54"/>
        <v>1282.8230000000001</v>
      </c>
      <c r="N248" s="31" t="s">
        <v>108</v>
      </c>
      <c r="O248" s="31"/>
      <c r="P248" s="31"/>
      <c r="Q248" s="104"/>
      <c r="R248" s="104">
        <f>150+300</f>
        <v>450</v>
      </c>
      <c r="S248" s="24">
        <v>201480</v>
      </c>
      <c r="T248" s="3" t="s">
        <v>109</v>
      </c>
      <c r="U248" s="29"/>
      <c r="V248" s="3"/>
    </row>
    <row r="249" spans="1:24" x14ac:dyDescent="0.2">
      <c r="A249" s="24" t="s">
        <v>110</v>
      </c>
      <c r="B249" s="24"/>
      <c r="C249" s="97">
        <v>400</v>
      </c>
      <c r="D249" s="119">
        <f t="shared" si="52"/>
        <v>28.000000000000004</v>
      </c>
      <c r="E249" s="120">
        <f t="shared" si="53"/>
        <v>428</v>
      </c>
      <c r="F249" s="8">
        <v>40</v>
      </c>
      <c r="G249" s="7"/>
      <c r="H249" s="7">
        <v>3858</v>
      </c>
      <c r="I249" s="83">
        <v>858.35</v>
      </c>
      <c r="J249" s="108">
        <f t="shared" si="51"/>
        <v>60.084500000000006</v>
      </c>
      <c r="K249" s="121">
        <f t="shared" si="54"/>
        <v>918.43450000000007</v>
      </c>
      <c r="N249" s="24" t="s">
        <v>111</v>
      </c>
      <c r="O249" s="24"/>
      <c r="P249" s="24"/>
      <c r="Q249" s="104"/>
      <c r="R249" s="104">
        <v>72</v>
      </c>
      <c r="S249" s="24">
        <v>201480</v>
      </c>
      <c r="U249" s="29"/>
      <c r="V249" s="3"/>
    </row>
    <row r="250" spans="1:24" x14ac:dyDescent="0.2">
      <c r="A250" s="24" t="s">
        <v>112</v>
      </c>
      <c r="B250" s="24"/>
      <c r="C250" s="97">
        <v>700</v>
      </c>
      <c r="D250" s="119">
        <f t="shared" si="52"/>
        <v>49.000000000000007</v>
      </c>
      <c r="E250" s="120">
        <f t="shared" si="53"/>
        <v>749</v>
      </c>
      <c r="F250" s="8">
        <v>0</v>
      </c>
      <c r="G250" s="7"/>
      <c r="H250" s="7">
        <v>3859</v>
      </c>
      <c r="I250" s="83">
        <v>700</v>
      </c>
      <c r="J250" s="108">
        <f t="shared" si="51"/>
        <v>49.000000000000007</v>
      </c>
      <c r="K250" s="121">
        <f t="shared" si="54"/>
        <v>749</v>
      </c>
      <c r="N250" s="24" t="s">
        <v>113</v>
      </c>
      <c r="O250" s="24"/>
      <c r="P250" s="24"/>
      <c r="Q250" s="122"/>
      <c r="R250" s="122">
        <v>75</v>
      </c>
      <c r="S250" s="24">
        <v>201780</v>
      </c>
      <c r="U250" s="29"/>
      <c r="V250" s="3"/>
    </row>
    <row r="251" spans="1:24" x14ac:dyDescent="0.2">
      <c r="A251" s="123" t="s">
        <v>114</v>
      </c>
      <c r="B251" s="123"/>
      <c r="C251" s="123"/>
      <c r="D251" s="124"/>
      <c r="E251" s="125">
        <f>D251*7%</f>
        <v>0</v>
      </c>
      <c r="F251" s="8">
        <v>10</v>
      </c>
      <c r="G251" s="7"/>
      <c r="H251" s="7">
        <v>3840</v>
      </c>
      <c r="I251" s="124">
        <v>87</v>
      </c>
      <c r="J251" s="108">
        <f t="shared" si="51"/>
        <v>6.0900000000000007</v>
      </c>
      <c r="K251" s="121">
        <f t="shared" si="54"/>
        <v>93.09</v>
      </c>
      <c r="S251" s="126"/>
      <c r="V251" s="29"/>
    </row>
    <row r="252" spans="1:24" x14ac:dyDescent="0.2">
      <c r="A252" s="123" t="s">
        <v>115</v>
      </c>
      <c r="B252" s="123"/>
      <c r="C252" s="123"/>
      <c r="D252" s="124"/>
      <c r="E252" s="125">
        <f>D252*7%</f>
        <v>0</v>
      </c>
      <c r="F252" s="8">
        <v>40</v>
      </c>
      <c r="G252" s="7"/>
      <c r="H252" s="7">
        <v>3839</v>
      </c>
      <c r="I252" s="124">
        <v>320</v>
      </c>
      <c r="J252" s="108">
        <f t="shared" si="51"/>
        <v>22.400000000000002</v>
      </c>
      <c r="K252" s="121">
        <f t="shared" si="54"/>
        <v>342.4</v>
      </c>
      <c r="T252" s="4"/>
      <c r="V252" s="29"/>
    </row>
    <row r="253" spans="1:24" x14ac:dyDescent="0.2">
      <c r="A253" s="123" t="s">
        <v>116</v>
      </c>
      <c r="B253" s="123"/>
      <c r="C253" s="123"/>
      <c r="D253" s="124"/>
      <c r="E253" s="125">
        <f>D253*7%</f>
        <v>0</v>
      </c>
      <c r="F253" s="8">
        <v>100</v>
      </c>
      <c r="G253" s="7"/>
      <c r="H253" s="7">
        <v>3847</v>
      </c>
      <c r="I253" s="124">
        <v>727</v>
      </c>
      <c r="J253" s="108">
        <f t="shared" si="51"/>
        <v>50.890000000000008</v>
      </c>
      <c r="K253" s="121">
        <f t="shared" si="54"/>
        <v>777.89</v>
      </c>
      <c r="T253" s="4"/>
      <c r="U253" s="4"/>
      <c r="V253" s="29"/>
    </row>
    <row r="254" spans="1:24" x14ac:dyDescent="0.2">
      <c r="A254" s="127" t="s">
        <v>117</v>
      </c>
      <c r="B254" s="127"/>
      <c r="C254" s="127"/>
      <c r="D254" s="1"/>
      <c r="T254" s="4"/>
      <c r="U254" s="4"/>
      <c r="V254" s="29"/>
    </row>
    <row r="255" spans="1:24" x14ac:dyDescent="0.2">
      <c r="T255" s="4"/>
      <c r="U255" s="4"/>
      <c r="V255" s="29"/>
    </row>
    <row r="256" spans="1:24" x14ac:dyDescent="0.2">
      <c r="P256" s="4"/>
      <c r="U256" s="4"/>
      <c r="V256" s="29"/>
    </row>
    <row r="257" spans="1:22" hidden="1" x14ac:dyDescent="0.2">
      <c r="A257" s="1" t="s">
        <v>118</v>
      </c>
      <c r="B257" s="128" t="s">
        <v>119</v>
      </c>
      <c r="C257" s="1" t="s">
        <v>120</v>
      </c>
      <c r="D257" s="1"/>
      <c r="E257" s="128" t="s">
        <v>121</v>
      </c>
      <c r="F257" s="1" t="s">
        <v>122</v>
      </c>
      <c r="P257" s="129"/>
      <c r="V257" s="130"/>
    </row>
    <row r="258" spans="1:22" x14ac:dyDescent="0.2">
      <c r="Q258" s="4"/>
      <c r="R258" s="4"/>
      <c r="V258" s="130"/>
    </row>
  </sheetData>
  <pageMargins left="0.7" right="0.7" top="0.75" bottom="0.75" header="0.3" footer="0.3"/>
  <pageSetup scale="47" fitToHeight="0" orientation="landscape" r:id="rId1"/>
  <headerFooter>
    <oddHeader>&amp;L&amp;D&amp;T&amp;C&amp;14Fall 2022-Spring 2023 Charges&amp;R&amp;"Arial,Bold Italic"&amp;14Proposed</oddHeader>
    <oddFooter>&amp;C&amp;P</oddFooter>
  </headerFooter>
  <rowBreaks count="4" manualBreakCount="4">
    <brk id="59" min="2" max="21" man="1"/>
    <brk id="106" min="2" max="21" man="1"/>
    <brk id="154" min="2" max="21" man="1"/>
    <brk id="202" min="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 22-Spring 23 Hourly Ra</vt:lpstr>
      <vt:lpstr>'Fall 22-Spring 23 Hourly Ra'!Print_Area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Brady Proffitt</dc:creator>
  <cp:lastModifiedBy>Brady Proffitt</cp:lastModifiedBy>
  <dcterms:created xsi:type="dcterms:W3CDTF">2022-10-17T20:55:18Z</dcterms:created>
  <dcterms:modified xsi:type="dcterms:W3CDTF">2022-10-19T14:35:05Z</dcterms:modified>
</cp:coreProperties>
</file>